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firstSheet="3" activeTab="7"/>
  </bookViews>
  <sheets>
    <sheet name="Men 16-29 years" sheetId="1" r:id="rId1"/>
    <sheet name="Women 16-79 years" sheetId="2" r:id="rId2"/>
    <sheet name="Infants 12 months" sheetId="3" r:id="rId3"/>
    <sheet name="Children 2 years" sheetId="4" r:id="rId4"/>
    <sheet name="Children 4 years" sheetId="5" r:id="rId5"/>
    <sheet name="Children 9 years" sheetId="6" r:id="rId6"/>
    <sheet name="13 year olds" sheetId="7" r:id="rId7"/>
    <sheet name="Summary" sheetId="8" r:id="rId8"/>
  </sheets>
  <definedNames/>
  <calcPr fullCalcOnLoad="1"/>
</workbook>
</file>

<file path=xl/comments1.xml><?xml version="1.0" encoding="utf-8"?>
<comments xmlns="http://schemas.openxmlformats.org/spreadsheetml/2006/main">
  <authors>
    <author>bman</author>
    <author>Niels Lyhne</author>
  </authors>
  <commentList>
    <comment ref="F3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1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1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  <comment ref="D5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UL=2600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Et flertall av produktene i Mor/barn-undersøkelsen inneholdt 9000 µg per anbefalt døgndose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UL=270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år=42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år=37</t>
        </r>
      </text>
    </comment>
    <comment ref="D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UL=700</t>
        </r>
        <r>
          <rPr>
            <sz val="8"/>
            <rFont val="Tahoma"/>
            <family val="0"/>
          </rPr>
          <t xml:space="preserve">
</t>
        </r>
      </text>
    </comment>
    <comment ref="E11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 23 NE) er fratrukket.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UL=20</t>
        </r>
        <r>
          <rPr>
            <sz val="8"/>
            <rFont val="Tahoma"/>
            <family val="0"/>
          </rPr>
          <t xml:space="preserve">
</t>
        </r>
      </text>
    </comment>
    <comment ref="D13" authorId="1">
      <text>
        <r>
          <rPr>
            <b/>
            <sz val="8"/>
            <rFont val="Tahoma"/>
            <family val="2"/>
          </rPr>
          <t>Bente Mangschou</t>
        </r>
        <r>
          <rPr>
            <sz val="8"/>
            <rFont val="Tahoma"/>
            <family val="0"/>
          </rPr>
          <t xml:space="preserve">:
Gjelder kun for tilskudd og berikede produkter
</t>
        </r>
        <r>
          <rPr>
            <sz val="8"/>
            <rFont val="Tahoma"/>
            <family val="0"/>
          </rPr>
          <t>15-17 år UL=800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år=1730</t>
        </r>
        <r>
          <rPr>
            <sz val="8"/>
            <rFont val="Tahoma"/>
            <family val="0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1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år=870</t>
        </r>
        <r>
          <rPr>
            <sz val="8"/>
            <rFont val="Tahoma"/>
            <family val="0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Gjelder kun for tilskudd og berikede produkter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UL=22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UL=4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 15-17 år UL=250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Basert på danske tall for menn 25-34 år m energiinntak på 3800 kcal. Meget usikkert estimat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Basert på danske tall for menn 25-34 år m energiinntak på 3800 kcal. Meget usikkert estimat</t>
        </r>
      </text>
    </comment>
  </commentList>
</comments>
</file>

<file path=xl/comments2.xml><?xml version="1.0" encoding="utf-8"?>
<comments xmlns="http://schemas.openxmlformats.org/spreadsheetml/2006/main">
  <authors>
    <author>Niels Lyhne</author>
    <author>bman</author>
  </authors>
  <commentLis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8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For 19-20 årige anbefales 900 mg</t>
        </r>
      </text>
    </comment>
    <comment ref="F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Et flertall av produktene i Mor/barn-undersøkelsen inneholdt 9000 µg per anbefalt døgndose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Tahoma"/>
            <family val="0"/>
          </rPr>
          <t xml:space="preserve">Bente Mangschou: Tryptofans bidrag er fratrukket. </t>
        </r>
      </text>
    </comment>
    <comment ref="D5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UL=2600</t>
        </r>
        <r>
          <rPr>
            <sz val="8"/>
            <rFont val="Tahoma"/>
            <family val="0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UL=270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år=42</t>
        </r>
        <r>
          <rPr>
            <sz val="8"/>
            <rFont val="Tahoma"/>
            <family val="0"/>
          </rPr>
          <t xml:space="preserve">
</t>
        </r>
      </text>
    </comment>
    <comment ref="D10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år=37</t>
        </r>
      </text>
    </comment>
    <comment ref="D11" authorId="1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2"/>
          </rPr>
          <t xml:space="preserve"> 15-17 år UL=700</t>
        </r>
        <r>
          <rPr>
            <sz val="8"/>
            <rFont val="Tahoma"/>
            <family val="0"/>
          </rPr>
          <t xml:space="preserve">
</t>
        </r>
      </text>
    </comment>
    <comment ref="D12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UL=20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15-17 år UL=800</t>
        </r>
      </text>
    </comment>
    <comment ref="D14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år=1730</t>
        </r>
        <r>
          <rPr>
            <sz val="8"/>
            <rFont val="Tahoma"/>
            <family val="0"/>
          </rPr>
          <t xml:space="preserve">
</t>
        </r>
      </text>
    </comment>
    <comment ref="D1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UL/GL 15-17 år=870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D21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UL=22</t>
        </r>
        <r>
          <rPr>
            <sz val="8"/>
            <rFont val="Tahoma"/>
            <family val="0"/>
          </rPr>
          <t xml:space="preserve">
</t>
        </r>
      </text>
    </comment>
    <comment ref="D22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15-17 år UL=4</t>
        </r>
        <r>
          <rPr>
            <sz val="8"/>
            <rFont val="Tahoma"/>
            <family val="0"/>
          </rPr>
          <t xml:space="preserve">
</t>
        </r>
      </text>
    </comment>
    <comment ref="D2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 15-17 år UL=250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Bente Mangschou</t>
        </r>
        <r>
          <rPr>
            <sz val="8"/>
            <rFont val="Tahoma"/>
            <family val="0"/>
          </rPr>
          <t xml:space="preserve">: Data fra dansk KOST 2000 Kvinner 25-34 år. Usikkert estimat i henhold til Niels Lyhne.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Data fra dansk KOST 2000 Kvinner 25-34 år. Usikkert estimat i henhold til Niels Lyhne.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comments3.xml><?xml version="1.0" encoding="utf-8"?>
<comments xmlns="http://schemas.openxmlformats.org/spreadsheetml/2006/main">
  <authors>
    <author>Niels Lyhne</author>
    <author>bman</author>
  </authors>
  <commentLis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(ca. 9 NE) er fratrukket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Bente Mangschou: </t>
        </r>
        <r>
          <rPr>
            <sz val="8"/>
            <rFont val="Tahoma"/>
            <family val="0"/>
          </rPr>
          <t xml:space="preserve">Data fra dansk KOST 1995 Barn 1-3 år. Usikkert estimat ekstrapoleret fra 4-6 årige barn etter energi i henhold til Niels Lyhne.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Data fra dansk KOST 1995 Barn 1-3 år. Usikkert estimat ekstrapoleret fra 4-6 årige barn etter energi i henhold til Niels Lyhne.
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comments4.xml><?xml version="1.0" encoding="utf-8"?>
<comments xmlns="http://schemas.openxmlformats.org/spreadsheetml/2006/main">
  <authors>
    <author>Niels Lyhne</author>
    <author>bman</author>
  </authors>
  <commentLis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(ca. 10 NE) er fratrukket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Bente Mangschou: </t>
        </r>
        <r>
          <rPr>
            <sz val="8"/>
            <rFont val="Tahoma"/>
            <family val="2"/>
          </rPr>
          <t>Data fra dansk KOST 1995 Barn 1-3 år. Usikkert estimat ekstrapoleret fra 4-6 årige barn etter energi i henhold til Niels Lyhne.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Data fra dansk KOST 1995 Barn 1-3 år. Usikkert estimat ekstrapoleret fra 4-6 årige barn etter energi i henhold til Niels Lyhne.
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comments5.xml><?xml version="1.0" encoding="utf-8"?>
<comments xmlns="http://schemas.openxmlformats.org/spreadsheetml/2006/main">
  <authors>
    <author>Niels Lyhne</author>
    <author>bman</author>
  </authors>
  <commentLis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F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Et flertall av produktene i Mor/barn-undersøkelsen inneholdt 9000 µg per anbefalt døgndose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(ca. 10 NE) er fratrukket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Bente Mangschou</t>
        </r>
        <r>
          <rPr>
            <sz val="8"/>
            <rFont val="Tahoma"/>
            <family val="0"/>
          </rPr>
          <t xml:space="preserve">: Data fra dansk KOST 2000 Barn 4-6 år. Usikkert estimat i henhold til Niels Lyhne.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Data fra dansk KOST 2000 Barn 4-6 år. Usikkert estimat i henhold til Niels Lyhne.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comments6.xml><?xml version="1.0" encoding="utf-8"?>
<comments xmlns="http://schemas.openxmlformats.org/spreadsheetml/2006/main">
  <authors>
    <author>Niels Lyhne</author>
    <author>bman</author>
  </authors>
  <commentLis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F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Et flertall av produktene i Mor/barn-undersøkelsen inneholdt 9000 µg per anbefalt døgndose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(ca. 14 NE) er fratrukket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Data fra dansk KOST 2000 Barn 7-10 år. Usikkert estimat i henhold til Niels Lyhne.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Data fra dansk KOST 2000 Barn 7-10 år. Usikkert estimat i henhold til Niels Lyhne.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comments7.xml><?xml version="1.0" encoding="utf-8"?>
<comments xmlns="http://schemas.openxmlformats.org/spreadsheetml/2006/main">
  <authors>
    <author>Niels Lyhne</author>
    <author>bman</author>
  </authors>
  <commentList>
    <comment ref="D13" authorId="0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</text>
    </comment>
    <comment ref="C15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C16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Ikke fastsat i NNA.
Adequate intake (AI) efter US-DRI</t>
        </r>
      </text>
    </comment>
    <comment ref="F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Et flertall av produktene i Mor/barn-undersøkelsen inneholdt 9000 µg per anbefalt døgndose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Brukt anbefalt døgndose for tran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Bente Mangschou:</t>
        </r>
        <r>
          <rPr>
            <sz val="8"/>
            <rFont val="Tahoma"/>
            <family val="0"/>
          </rPr>
          <t xml:space="preserve">
Tryptofans bidrag (ca. 17 NE) er fratrukket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>Gjelder kun for tilskudd og berikede produkter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Data fra dansk KOST 2000 Barn 11-14 år. Usikkert estimat i henhold til Niels Lyhne.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 xml:space="preserve">Data fra dansk KOST 2000 Barn 11-14 år. Usikkert estimat i henhold til Niels Lyhne.
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Bente Mangschou: </t>
        </r>
        <r>
          <rPr>
            <sz val="8"/>
            <rFont val="Tahoma"/>
            <family val="2"/>
          </rPr>
          <t>Gjennomsnittstall fra Mor/barn-undersøkelsen der ikke annet er spesifisert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Recommended intake (RI) for mænd 18-30 år efter NNR 2004</t>
        </r>
      </text>
    </comment>
    <comment ref="D4" authorId="1">
      <text>
        <r>
          <rPr>
            <b/>
            <sz val="8"/>
            <rFont val="Tahoma"/>
            <family val="0"/>
          </rPr>
          <t xml:space="preserve">Bente Mangschou:
</t>
        </r>
        <r>
          <rPr>
            <sz val="8"/>
            <rFont val="Tahoma"/>
            <family val="2"/>
          </rPr>
          <t xml:space="preserve">UL fra SCF/EFSA der ikke annen kilde er opplyst i merknad
</t>
        </r>
      </text>
    </comment>
    <comment ref="G4" authorId="0">
      <text>
        <r>
          <rPr>
            <b/>
            <sz val="8"/>
            <rFont val="Tahoma"/>
            <family val="0"/>
          </rPr>
          <t>Niels Lyhne:</t>
        </r>
        <r>
          <rPr>
            <sz val="8"/>
            <rFont val="Tahoma"/>
            <family val="0"/>
          </rPr>
          <t xml:space="preserve">
UL - kost - tilskud
</t>
        </r>
      </text>
    </comment>
  </commentList>
</comments>
</file>

<file path=xl/sharedStrings.xml><?xml version="1.0" encoding="utf-8"?>
<sst xmlns="http://schemas.openxmlformats.org/spreadsheetml/2006/main" count="625" uniqueCount="63">
  <si>
    <t>A (ret.)</t>
  </si>
  <si>
    <t>β-car</t>
  </si>
  <si>
    <t>D</t>
  </si>
  <si>
    <t>E</t>
  </si>
  <si>
    <t>B1</t>
  </si>
  <si>
    <t>B2</t>
  </si>
  <si>
    <t>Nia</t>
  </si>
  <si>
    <t>B6</t>
  </si>
  <si>
    <t>Fol</t>
  </si>
  <si>
    <t>B12</t>
  </si>
  <si>
    <t>Pant</t>
  </si>
  <si>
    <t>Bio</t>
  </si>
  <si>
    <t>Ca</t>
  </si>
  <si>
    <t>Mg</t>
  </si>
  <si>
    <t>Fe</t>
  </si>
  <si>
    <t>μg</t>
  </si>
  <si>
    <t>mg</t>
  </si>
  <si>
    <t>RI</t>
  </si>
  <si>
    <t>-</t>
  </si>
  <si>
    <t>95. perc.</t>
  </si>
  <si>
    <t xml:space="preserve"> </t>
  </si>
  <si>
    <t>MA</t>
  </si>
  <si>
    <t>Zn</t>
  </si>
  <si>
    <t>Cu</t>
  </si>
  <si>
    <t>Se</t>
  </si>
  <si>
    <t xml:space="preserve">UL/GL </t>
  </si>
  <si>
    <t>Maximal</t>
  </si>
  <si>
    <t>amount</t>
  </si>
  <si>
    <t>Gj.snitt</t>
  </si>
  <si>
    <t>Vit C</t>
  </si>
  <si>
    <t>1998-99</t>
  </si>
  <si>
    <t>Diet</t>
  </si>
  <si>
    <t>Data from Norkost 1997</t>
  </si>
  <si>
    <t>Acceptable level of addition (ALA)</t>
  </si>
  <si>
    <t>% fortification (of 50 %)</t>
  </si>
  <si>
    <t>lements</t>
  </si>
  <si>
    <t>Food supp-</t>
  </si>
  <si>
    <t>Based on men 16-29 years:</t>
  </si>
  <si>
    <t>Mean</t>
  </si>
  <si>
    <t>95th perc.</t>
  </si>
  <si>
    <t>Energy intake kJ</t>
  </si>
  <si>
    <t>Energy intake kcal</t>
  </si>
  <si>
    <t>Energy, rounded of), kcal</t>
  </si>
  <si>
    <t>Based on women 16-79 years:</t>
  </si>
  <si>
    <t>Energy (rounded of), kcal</t>
  </si>
  <si>
    <t>Men 16-29 years with an energy intake above 25 MJ (15 men) are excluded from the calculations</t>
  </si>
  <si>
    <t>Based on infants 12 months:</t>
  </si>
  <si>
    <t>Data from Spekost 12 months (breastfed infants excluded)</t>
  </si>
  <si>
    <t>Data from Småkost 24 months.</t>
  </si>
  <si>
    <t>Based on children 2 years years:</t>
  </si>
  <si>
    <t>Based on children 4 years:</t>
  </si>
  <si>
    <t>Data from Ungkost</t>
  </si>
  <si>
    <t>Based on children 9 years:</t>
  </si>
  <si>
    <t>Based on 13 year olds:</t>
  </si>
  <si>
    <t>Men 16-29 years &lt; 25 MJ</t>
  </si>
  <si>
    <t>Women</t>
  </si>
  <si>
    <t>Infants 12 months</t>
  </si>
  <si>
    <t>2 year olds</t>
  </si>
  <si>
    <t>9 year olds</t>
  </si>
  <si>
    <t>13 year olds</t>
  </si>
  <si>
    <t>Most volrunable group</t>
  </si>
  <si>
    <t>Maximal fortification per 100 kcal</t>
  </si>
  <si>
    <t>4 year olds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</si>
</sst>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[$-414]d\.\ mmmm\ yyyy"/>
    <numFmt numFmtId="169" formatCode="dd/mm/yy;@"/>
    <numFmt numFmtId="170" formatCode="[&lt;=9999]0000;General"/>
  </numFmts>
  <fonts count="13">
    <font>
      <sz val="10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6" fillId="6" borderId="3" xfId="0" applyFont="1" applyFill="1" applyBorder="1" applyAlignment="1">
      <alignment/>
    </xf>
    <xf numFmtId="0" fontId="6" fillId="6" borderId="3" xfId="0" applyFont="1" applyFill="1" applyBorder="1" applyAlignment="1" quotePrefix="1">
      <alignment horizontal="center"/>
    </xf>
    <xf numFmtId="166" fontId="6" fillId="6" borderId="3" xfId="0" applyNumberFormat="1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3" xfId="0" applyFont="1" applyFill="1" applyBorder="1" applyAlignment="1" quotePrefix="1">
      <alignment horizontal="right"/>
    </xf>
    <xf numFmtId="0" fontId="6" fillId="5" borderId="3" xfId="0" applyFont="1" applyFill="1" applyBorder="1" applyAlignment="1">
      <alignment/>
    </xf>
    <xf numFmtId="0" fontId="6" fillId="7" borderId="3" xfId="0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1" fontId="0" fillId="5" borderId="0" xfId="0" applyNumberFormat="1" applyFill="1" applyAlignment="1">
      <alignment/>
    </xf>
    <xf numFmtId="0" fontId="6" fillId="8" borderId="0" xfId="0" applyFont="1" applyFill="1" applyAlignment="1">
      <alignment/>
    </xf>
    <xf numFmtId="166" fontId="6" fillId="5" borderId="3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7" fillId="0" borderId="0" xfId="0" applyFont="1" applyAlignment="1">
      <alignment/>
    </xf>
    <xf numFmtId="0" fontId="0" fillId="5" borderId="3" xfId="0" applyFill="1" applyBorder="1" applyAlignment="1">
      <alignment textRotation="90"/>
    </xf>
    <xf numFmtId="0" fontId="0" fillId="5" borderId="9" xfId="0" applyFill="1" applyBorder="1" applyAlignment="1">
      <alignment textRotation="90"/>
    </xf>
    <xf numFmtId="0" fontId="0" fillId="4" borderId="3" xfId="0" applyFont="1" applyFill="1" applyBorder="1" applyAlignment="1">
      <alignment/>
    </xf>
    <xf numFmtId="0" fontId="6" fillId="5" borderId="3" xfId="0" applyFont="1" applyFill="1" applyBorder="1" applyAlignment="1" quotePrefix="1">
      <alignment horizontal="right"/>
    </xf>
    <xf numFmtId="1" fontId="0" fillId="9" borderId="3" xfId="18" applyNumberFormat="1" applyFill="1" applyBorder="1" applyAlignment="1">
      <alignment/>
    </xf>
    <xf numFmtId="1" fontId="0" fillId="10" borderId="3" xfId="18" applyNumberFormat="1" applyFill="1" applyBorder="1" applyAlignment="1">
      <alignment/>
    </xf>
    <xf numFmtId="1" fontId="0" fillId="9" borderId="3" xfId="18" applyNumberFormat="1" applyFill="1" applyBorder="1" applyAlignment="1">
      <alignment/>
    </xf>
    <xf numFmtId="1" fontId="0" fillId="10" borderId="3" xfId="18" applyNumberFormat="1" applyFill="1" applyBorder="1" applyAlignment="1">
      <alignment/>
    </xf>
    <xf numFmtId="0" fontId="10" fillId="0" borderId="0" xfId="0" applyFont="1" applyFill="1" applyAlignment="1">
      <alignment/>
    </xf>
    <xf numFmtId="1" fontId="0" fillId="4" borderId="3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6" borderId="3" xfId="0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10" borderId="3" xfId="0" applyNumberFormat="1" applyFont="1" applyFill="1" applyBorder="1" applyAlignment="1">
      <alignment horizontal="right"/>
    </xf>
    <xf numFmtId="0" fontId="0" fillId="9" borderId="3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5" fontId="4" fillId="0" borderId="0" xfId="0" applyNumberFormat="1" applyFont="1" applyAlignment="1">
      <alignment/>
    </xf>
    <xf numFmtId="0" fontId="8" fillId="11" borderId="3" xfId="0" applyNumberFormat="1" applyFont="1" applyFill="1" applyBorder="1" applyAlignment="1">
      <alignment/>
    </xf>
    <xf numFmtId="0" fontId="8" fillId="11" borderId="2" xfId="0" applyNumberFormat="1" applyFont="1" applyFill="1" applyBorder="1" applyAlignment="1">
      <alignment/>
    </xf>
    <xf numFmtId="0" fontId="0" fillId="11" borderId="0" xfId="0" applyFill="1" applyBorder="1" applyAlignment="1">
      <alignment textRotation="90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29" sqref="A29"/>
    </sheetView>
  </sheetViews>
  <sheetFormatPr defaultColWidth="11.421875" defaultRowHeight="12.75"/>
  <cols>
    <col min="1" max="1" width="8.57421875" style="0" customWidth="1"/>
    <col min="2" max="2" width="8.140625" style="0" customWidth="1"/>
    <col min="3" max="3" width="7.140625" style="0" customWidth="1"/>
    <col min="4" max="4" width="7.00390625" style="0" customWidth="1"/>
    <col min="5" max="5" width="7.8515625" style="0" customWidth="1"/>
    <col min="6" max="6" width="9.7109375" style="0" bestFit="1" customWidth="1"/>
    <col min="7" max="7" width="8.140625" style="0" customWidth="1"/>
    <col min="8" max="8" width="8.00390625" style="0" customWidth="1"/>
    <col min="9" max="11" width="7.28125" style="0" customWidth="1"/>
    <col min="12" max="13" width="7.140625" style="0" customWidth="1"/>
    <col min="14" max="14" width="7.57421875" style="0" customWidth="1"/>
    <col min="15" max="15" width="7.7109375" style="0" customWidth="1"/>
    <col min="16" max="16" width="7.57421875" style="0" customWidth="1"/>
  </cols>
  <sheetData>
    <row r="1" spans="1:14" ht="12.75">
      <c r="A1" s="13" t="s">
        <v>32</v>
      </c>
      <c r="B1" s="33"/>
      <c r="C1" s="33"/>
      <c r="D1" s="33"/>
      <c r="E1" s="50"/>
      <c r="F1" s="48"/>
      <c r="G1" s="48"/>
      <c r="H1" s="48"/>
      <c r="I1" s="48"/>
      <c r="J1" s="48"/>
      <c r="K1" s="48"/>
      <c r="L1" s="48"/>
      <c r="M1" s="48"/>
      <c r="N1" s="53"/>
    </row>
    <row r="2" spans="1:16" ht="12.75">
      <c r="A2" s="13"/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900</v>
      </c>
      <c r="D5" s="24">
        <v>3000</v>
      </c>
      <c r="E5" s="26">
        <v>2200</v>
      </c>
      <c r="F5" s="26">
        <v>770</v>
      </c>
      <c r="G5" s="8">
        <f>D5-E5-F5</f>
        <v>30</v>
      </c>
      <c r="H5" s="39">
        <f aca="true" t="shared" si="0" ref="H5:O14">$G5/(0.5*$E$29*H$4/10000)</f>
        <v>1.3333333333333333</v>
      </c>
      <c r="I5" s="40">
        <f t="shared" si="0"/>
        <v>2.6666666666666665</v>
      </c>
      <c r="J5" s="39">
        <f t="shared" si="0"/>
        <v>3.3333333333333335</v>
      </c>
      <c r="K5" s="39">
        <f t="shared" si="0"/>
        <v>4.444444444444445</v>
      </c>
      <c r="L5" s="39">
        <f t="shared" si="0"/>
        <v>5.333333333333333</v>
      </c>
      <c r="M5" s="39">
        <f t="shared" si="0"/>
        <v>6.666666666666667</v>
      </c>
      <c r="N5" s="39">
        <f t="shared" si="0"/>
        <v>13.333333333333334</v>
      </c>
      <c r="O5" s="39">
        <f t="shared" si="0"/>
        <v>26.666666666666668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7800</v>
      </c>
      <c r="F6" s="38">
        <v>9000</v>
      </c>
      <c r="G6" s="8">
        <f aca="true" t="shared" si="1" ref="G6:G23">D6-E6-F6</f>
        <v>-11800</v>
      </c>
      <c r="H6" s="39">
        <f t="shared" si="0"/>
        <v>-524.4444444444445</v>
      </c>
      <c r="I6" s="40">
        <f t="shared" si="0"/>
        <v>-1048.888888888889</v>
      </c>
      <c r="J6" s="39">
        <f t="shared" si="0"/>
        <v>-1311.111111111111</v>
      </c>
      <c r="K6" s="39">
        <f t="shared" si="0"/>
        <v>-1748.148148148148</v>
      </c>
      <c r="L6" s="39">
        <f t="shared" si="0"/>
        <v>-2097.777777777778</v>
      </c>
      <c r="M6" s="39">
        <f t="shared" si="0"/>
        <v>-2622.222222222222</v>
      </c>
      <c r="N6" s="39">
        <f t="shared" si="0"/>
        <v>-5244.444444444444</v>
      </c>
      <c r="O6" s="39">
        <f t="shared" si="0"/>
        <v>-10488.888888888889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50</v>
      </c>
      <c r="E7" s="26">
        <v>11</v>
      </c>
      <c r="F7" s="26">
        <v>10</v>
      </c>
      <c r="G7" s="8">
        <f t="shared" si="1"/>
        <v>29</v>
      </c>
      <c r="H7" s="39">
        <f t="shared" si="0"/>
        <v>1.288888888888889</v>
      </c>
      <c r="I7" s="40">
        <f t="shared" si="0"/>
        <v>2.577777777777778</v>
      </c>
      <c r="J7" s="39">
        <f t="shared" si="0"/>
        <v>3.2222222222222223</v>
      </c>
      <c r="K7" s="39">
        <f t="shared" si="0"/>
        <v>4.296296296296297</v>
      </c>
      <c r="L7" s="39">
        <f t="shared" si="0"/>
        <v>5.155555555555556</v>
      </c>
      <c r="M7" s="39">
        <f t="shared" si="0"/>
        <v>6.444444444444445</v>
      </c>
      <c r="N7" s="39">
        <f t="shared" si="0"/>
        <v>12.88888888888889</v>
      </c>
      <c r="O7" s="39">
        <f t="shared" si="0"/>
        <v>25.77777777777778</v>
      </c>
      <c r="P7" s="1" t="s">
        <v>2</v>
      </c>
    </row>
    <row r="8" spans="1:16" ht="12.75">
      <c r="A8" s="1" t="s">
        <v>3</v>
      </c>
      <c r="B8" s="4" t="s">
        <v>16</v>
      </c>
      <c r="C8" s="21">
        <v>10</v>
      </c>
      <c r="D8" s="24">
        <v>300</v>
      </c>
      <c r="E8" s="26">
        <v>16</v>
      </c>
      <c r="F8" s="26">
        <v>21</v>
      </c>
      <c r="G8" s="8">
        <f t="shared" si="1"/>
        <v>263</v>
      </c>
      <c r="H8" s="39">
        <f t="shared" si="0"/>
        <v>11.688888888888888</v>
      </c>
      <c r="I8" s="40">
        <f t="shared" si="0"/>
        <v>23.377777777777776</v>
      </c>
      <c r="J8" s="39">
        <f t="shared" si="0"/>
        <v>29.22222222222222</v>
      </c>
      <c r="K8" s="39">
        <f t="shared" si="0"/>
        <v>38.96296296296296</v>
      </c>
      <c r="L8" s="39">
        <f t="shared" si="0"/>
        <v>46.75555555555555</v>
      </c>
      <c r="M8" s="39">
        <f t="shared" si="0"/>
        <v>58.44444444444444</v>
      </c>
      <c r="N8" s="39">
        <f t="shared" si="0"/>
        <v>116.88888888888889</v>
      </c>
      <c r="O8" s="39">
        <f t="shared" si="0"/>
        <v>233.77777777777777</v>
      </c>
      <c r="P8" s="1" t="s">
        <v>3</v>
      </c>
    </row>
    <row r="9" spans="1:16" ht="12.75">
      <c r="A9" s="1" t="s">
        <v>4</v>
      </c>
      <c r="B9" s="4" t="s">
        <v>16</v>
      </c>
      <c r="C9" s="21">
        <v>1.5</v>
      </c>
      <c r="D9" s="25">
        <v>50</v>
      </c>
      <c r="E9" s="26">
        <v>2.8</v>
      </c>
      <c r="F9" s="26">
        <v>2</v>
      </c>
      <c r="G9" s="8">
        <f t="shared" si="1"/>
        <v>45.2</v>
      </c>
      <c r="H9" s="39">
        <f t="shared" si="0"/>
        <v>2.008888888888889</v>
      </c>
      <c r="I9" s="40">
        <f t="shared" si="0"/>
        <v>4.017777777777778</v>
      </c>
      <c r="J9" s="39">
        <f t="shared" si="0"/>
        <v>5.022222222222222</v>
      </c>
      <c r="K9" s="39">
        <f t="shared" si="0"/>
        <v>6.696296296296297</v>
      </c>
      <c r="L9" s="39">
        <f t="shared" si="0"/>
        <v>8.035555555555556</v>
      </c>
      <c r="M9" s="39">
        <f t="shared" si="0"/>
        <v>10.044444444444444</v>
      </c>
      <c r="N9" s="39">
        <f t="shared" si="0"/>
        <v>20.08888888888889</v>
      </c>
      <c r="O9" s="39">
        <f t="shared" si="0"/>
        <v>40.17777777777778</v>
      </c>
      <c r="P9" s="1" t="s">
        <v>4</v>
      </c>
    </row>
    <row r="10" spans="1:16" ht="12.75">
      <c r="A10" s="1" t="s">
        <v>5</v>
      </c>
      <c r="B10" s="4" t="s">
        <v>16</v>
      </c>
      <c r="C10" s="21">
        <v>1.7</v>
      </c>
      <c r="D10" s="25">
        <v>43</v>
      </c>
      <c r="E10" s="26">
        <v>3.7</v>
      </c>
      <c r="F10" s="26">
        <v>2</v>
      </c>
      <c r="G10" s="8">
        <f t="shared" si="1"/>
        <v>37.3</v>
      </c>
      <c r="H10" s="39">
        <f t="shared" si="0"/>
        <v>1.6577777777777776</v>
      </c>
      <c r="I10" s="40">
        <f t="shared" si="0"/>
        <v>3.315555555555555</v>
      </c>
      <c r="J10" s="39">
        <f t="shared" si="0"/>
        <v>4.144444444444444</v>
      </c>
      <c r="K10" s="39">
        <f t="shared" si="0"/>
        <v>5.525925925925925</v>
      </c>
      <c r="L10" s="39">
        <f t="shared" si="0"/>
        <v>6.63111111111111</v>
      </c>
      <c r="M10" s="39">
        <f t="shared" si="0"/>
        <v>8.288888888888888</v>
      </c>
      <c r="N10" s="39">
        <f t="shared" si="0"/>
        <v>16.577777777777776</v>
      </c>
      <c r="O10" s="39">
        <f t="shared" si="0"/>
        <v>33.15555555555555</v>
      </c>
      <c r="P10" s="1" t="s">
        <v>5</v>
      </c>
    </row>
    <row r="11" spans="1:16" ht="12.75">
      <c r="A11" s="1" t="s">
        <v>6</v>
      </c>
      <c r="B11" s="4" t="s">
        <v>16</v>
      </c>
      <c r="C11" s="21">
        <v>20</v>
      </c>
      <c r="D11" s="24">
        <v>900</v>
      </c>
      <c r="E11" s="26">
        <v>36</v>
      </c>
      <c r="F11" s="26">
        <v>19</v>
      </c>
      <c r="G11" s="8">
        <f t="shared" si="1"/>
        <v>845</v>
      </c>
      <c r="H11" s="39">
        <f t="shared" si="0"/>
        <v>37.55555555555556</v>
      </c>
      <c r="I11" s="40">
        <f t="shared" si="0"/>
        <v>75.11111111111111</v>
      </c>
      <c r="J11" s="39">
        <f t="shared" si="0"/>
        <v>93.88888888888889</v>
      </c>
      <c r="K11" s="39">
        <f t="shared" si="0"/>
        <v>125.18518518518519</v>
      </c>
      <c r="L11" s="39">
        <f t="shared" si="0"/>
        <v>150.22222222222223</v>
      </c>
      <c r="M11" s="39">
        <f t="shared" si="0"/>
        <v>187.77777777777777</v>
      </c>
      <c r="N11" s="39">
        <f t="shared" si="0"/>
        <v>375.55555555555554</v>
      </c>
      <c r="O11" s="39">
        <f t="shared" si="0"/>
        <v>751.1111111111111</v>
      </c>
      <c r="P11" s="1" t="s">
        <v>6</v>
      </c>
    </row>
    <row r="12" spans="1:16" ht="12.75">
      <c r="A12" s="1" t="s">
        <v>7</v>
      </c>
      <c r="B12" s="4" t="s">
        <v>16</v>
      </c>
      <c r="C12" s="21">
        <v>1.6</v>
      </c>
      <c r="D12" s="24">
        <v>25</v>
      </c>
      <c r="E12" s="26">
        <v>2.5</v>
      </c>
      <c r="F12" s="26">
        <v>2.5</v>
      </c>
      <c r="G12" s="8">
        <f t="shared" si="1"/>
        <v>20</v>
      </c>
      <c r="H12" s="39">
        <f t="shared" si="0"/>
        <v>0.8888888888888888</v>
      </c>
      <c r="I12" s="40">
        <f t="shared" si="0"/>
        <v>1.7777777777777777</v>
      </c>
      <c r="J12" s="39">
        <f t="shared" si="0"/>
        <v>2.2222222222222223</v>
      </c>
      <c r="K12" s="39">
        <f t="shared" si="0"/>
        <v>2.962962962962963</v>
      </c>
      <c r="L12" s="39">
        <f t="shared" si="0"/>
        <v>3.5555555555555554</v>
      </c>
      <c r="M12" s="39">
        <f t="shared" si="0"/>
        <v>4.444444444444445</v>
      </c>
      <c r="N12" s="39">
        <f t="shared" si="0"/>
        <v>8.88888888888889</v>
      </c>
      <c r="O12" s="39">
        <f t="shared" si="0"/>
        <v>17.77777777777778</v>
      </c>
      <c r="P12" s="1" t="s">
        <v>7</v>
      </c>
    </row>
    <row r="13" spans="1:16" ht="12.75">
      <c r="A13" s="1" t="s">
        <v>8</v>
      </c>
      <c r="B13" s="3" t="s">
        <v>15</v>
      </c>
      <c r="C13" s="21">
        <v>300</v>
      </c>
      <c r="D13" s="24">
        <v>1000</v>
      </c>
      <c r="E13" s="26">
        <v>0</v>
      </c>
      <c r="F13" s="26">
        <v>200</v>
      </c>
      <c r="G13" s="8">
        <f t="shared" si="1"/>
        <v>800</v>
      </c>
      <c r="H13" s="39">
        <f t="shared" si="0"/>
        <v>35.55555555555556</v>
      </c>
      <c r="I13" s="40">
        <f t="shared" si="0"/>
        <v>71.11111111111111</v>
      </c>
      <c r="J13" s="39">
        <f t="shared" si="0"/>
        <v>88.88888888888889</v>
      </c>
      <c r="K13" s="39">
        <f t="shared" si="0"/>
        <v>118.51851851851852</v>
      </c>
      <c r="L13" s="39">
        <f t="shared" si="0"/>
        <v>142.22222222222223</v>
      </c>
      <c r="M13" s="39">
        <f t="shared" si="0"/>
        <v>177.77777777777777</v>
      </c>
      <c r="N13" s="39">
        <f t="shared" si="0"/>
        <v>355.55555555555554</v>
      </c>
      <c r="O13" s="39">
        <f t="shared" si="0"/>
        <v>711.1111111111111</v>
      </c>
      <c r="P13" s="1" t="s">
        <v>8</v>
      </c>
    </row>
    <row r="14" spans="1:16" ht="12.75">
      <c r="A14" s="1" t="s">
        <v>9</v>
      </c>
      <c r="B14" s="3" t="s">
        <v>15</v>
      </c>
      <c r="C14" s="23">
        <v>2</v>
      </c>
      <c r="D14" s="25">
        <v>2000</v>
      </c>
      <c r="E14" s="26">
        <v>16</v>
      </c>
      <c r="F14" s="26">
        <v>4</v>
      </c>
      <c r="G14" s="8">
        <f t="shared" si="1"/>
        <v>1980</v>
      </c>
      <c r="H14" s="39">
        <f t="shared" si="0"/>
        <v>88</v>
      </c>
      <c r="I14" s="40">
        <f t="shared" si="0"/>
        <v>176</v>
      </c>
      <c r="J14" s="39">
        <f t="shared" si="0"/>
        <v>220</v>
      </c>
      <c r="K14" s="39">
        <f t="shared" si="0"/>
        <v>293.3333333333333</v>
      </c>
      <c r="L14" s="39">
        <f t="shared" si="0"/>
        <v>352</v>
      </c>
      <c r="M14" s="39">
        <f t="shared" si="0"/>
        <v>440</v>
      </c>
      <c r="N14" s="39">
        <f t="shared" si="0"/>
        <v>880</v>
      </c>
      <c r="O14" s="39">
        <f t="shared" si="0"/>
        <v>1760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5</v>
      </c>
      <c r="D15" s="25">
        <v>200</v>
      </c>
      <c r="E15" s="26">
        <v>8</v>
      </c>
      <c r="F15" s="26">
        <v>8</v>
      </c>
      <c r="G15" s="8">
        <f t="shared" si="1"/>
        <v>184</v>
      </c>
      <c r="H15" s="39">
        <f aca="true" t="shared" si="2" ref="H15:O23">$G15/(0.5*$E$29*H$4/10000)</f>
        <v>8.177777777777777</v>
      </c>
      <c r="I15" s="40">
        <f t="shared" si="2"/>
        <v>16.355555555555554</v>
      </c>
      <c r="J15" s="39">
        <f t="shared" si="2"/>
        <v>20.444444444444443</v>
      </c>
      <c r="K15" s="39">
        <f t="shared" si="2"/>
        <v>27.25925925925926</v>
      </c>
      <c r="L15" s="39">
        <f t="shared" si="2"/>
        <v>32.71111111111111</v>
      </c>
      <c r="M15" s="39">
        <f t="shared" si="2"/>
        <v>40.888888888888886</v>
      </c>
      <c r="N15" s="39">
        <f t="shared" si="2"/>
        <v>81.77777777777777</v>
      </c>
      <c r="O15" s="39">
        <f t="shared" si="2"/>
        <v>163.55555555555554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30</v>
      </c>
      <c r="D16" s="25">
        <v>1000</v>
      </c>
      <c r="E16" s="26">
        <v>50</v>
      </c>
      <c r="F16" s="26">
        <v>96</v>
      </c>
      <c r="G16" s="8">
        <f t="shared" si="1"/>
        <v>854</v>
      </c>
      <c r="H16" s="39">
        <f t="shared" si="2"/>
        <v>37.955555555555556</v>
      </c>
      <c r="I16" s="40">
        <f t="shared" si="2"/>
        <v>75.91111111111111</v>
      </c>
      <c r="J16" s="39">
        <f t="shared" si="2"/>
        <v>94.88888888888889</v>
      </c>
      <c r="K16" s="39">
        <f t="shared" si="2"/>
        <v>126.51851851851852</v>
      </c>
      <c r="L16" s="39">
        <f t="shared" si="2"/>
        <v>151.82222222222222</v>
      </c>
      <c r="M16" s="39">
        <f t="shared" si="2"/>
        <v>189.77777777777777</v>
      </c>
      <c r="N16" s="39">
        <f t="shared" si="2"/>
        <v>379.55555555555554</v>
      </c>
      <c r="O16" s="39">
        <f t="shared" si="2"/>
        <v>759.1111111111111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75</v>
      </c>
      <c r="D17" s="24">
        <v>1000</v>
      </c>
      <c r="E17" s="26">
        <v>270</v>
      </c>
      <c r="F17" s="26">
        <v>94</v>
      </c>
      <c r="G17" s="8">
        <f t="shared" si="1"/>
        <v>636</v>
      </c>
      <c r="H17" s="39">
        <f t="shared" si="2"/>
        <v>28.266666666666666</v>
      </c>
      <c r="I17" s="40">
        <f t="shared" si="2"/>
        <v>56.53333333333333</v>
      </c>
      <c r="J17" s="39">
        <f t="shared" si="2"/>
        <v>70.66666666666667</v>
      </c>
      <c r="K17" s="39">
        <f t="shared" si="2"/>
        <v>94.22222222222223</v>
      </c>
      <c r="L17" s="39">
        <f t="shared" si="2"/>
        <v>113.06666666666666</v>
      </c>
      <c r="M17" s="39">
        <f t="shared" si="2"/>
        <v>141.33333333333334</v>
      </c>
      <c r="N17" s="39">
        <f t="shared" si="2"/>
        <v>282.6666666666667</v>
      </c>
      <c r="O17" s="39">
        <f t="shared" si="2"/>
        <v>565.3333333333334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800</v>
      </c>
      <c r="D18" s="24">
        <v>2500</v>
      </c>
      <c r="E18" s="26">
        <v>2100</v>
      </c>
      <c r="F18" s="26">
        <v>200</v>
      </c>
      <c r="G18" s="8">
        <f t="shared" si="1"/>
        <v>200</v>
      </c>
      <c r="H18" s="39">
        <f t="shared" si="2"/>
        <v>8.88888888888889</v>
      </c>
      <c r="I18" s="40">
        <f t="shared" si="2"/>
        <v>17.77777777777778</v>
      </c>
      <c r="J18" s="39">
        <f t="shared" si="2"/>
        <v>22.22222222222222</v>
      </c>
      <c r="K18" s="39">
        <f t="shared" si="2"/>
        <v>29.62962962962963</v>
      </c>
      <c r="L18" s="39">
        <f t="shared" si="2"/>
        <v>35.55555555555556</v>
      </c>
      <c r="M18" s="39">
        <f t="shared" si="2"/>
        <v>44.44444444444444</v>
      </c>
      <c r="N18" s="39">
        <f t="shared" si="2"/>
        <v>88.88888888888889</v>
      </c>
      <c r="O18" s="39">
        <f t="shared" si="2"/>
        <v>177.77777777777777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350</v>
      </c>
      <c r="D19" s="24">
        <v>250</v>
      </c>
      <c r="E19" s="26">
        <v>0</v>
      </c>
      <c r="F19" s="26">
        <v>130</v>
      </c>
      <c r="G19" s="8">
        <f t="shared" si="1"/>
        <v>120</v>
      </c>
      <c r="H19" s="39">
        <f t="shared" si="2"/>
        <v>5.333333333333333</v>
      </c>
      <c r="I19" s="40">
        <f t="shared" si="2"/>
        <v>10.666666666666666</v>
      </c>
      <c r="J19" s="39">
        <f t="shared" si="2"/>
        <v>13.333333333333334</v>
      </c>
      <c r="K19" s="39">
        <f t="shared" si="2"/>
        <v>17.77777777777778</v>
      </c>
      <c r="L19" s="39">
        <f t="shared" si="2"/>
        <v>21.333333333333332</v>
      </c>
      <c r="M19" s="39">
        <f t="shared" si="2"/>
        <v>26.666666666666668</v>
      </c>
      <c r="N19" s="39">
        <f t="shared" si="2"/>
        <v>53.333333333333336</v>
      </c>
      <c r="O19" s="39">
        <f t="shared" si="2"/>
        <v>106.66666666666667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10</v>
      </c>
      <c r="D20" s="24">
        <v>50</v>
      </c>
      <c r="E20" s="26">
        <v>20</v>
      </c>
      <c r="F20" s="26">
        <v>12</v>
      </c>
      <c r="G20" s="8">
        <f t="shared" si="1"/>
        <v>18</v>
      </c>
      <c r="H20" s="39">
        <f t="shared" si="2"/>
        <v>0.8</v>
      </c>
      <c r="I20" s="40">
        <f t="shared" si="2"/>
        <v>1.6</v>
      </c>
      <c r="J20" s="39">
        <f t="shared" si="2"/>
        <v>2</v>
      </c>
      <c r="K20" s="39">
        <f t="shared" si="2"/>
        <v>2.6666666666666665</v>
      </c>
      <c r="L20" s="39">
        <f t="shared" si="2"/>
        <v>3.2</v>
      </c>
      <c r="M20" s="39">
        <f t="shared" si="2"/>
        <v>4</v>
      </c>
      <c r="N20" s="39">
        <f t="shared" si="2"/>
        <v>8</v>
      </c>
      <c r="O20" s="39">
        <f t="shared" si="2"/>
        <v>16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9</v>
      </c>
      <c r="D21" s="24">
        <v>25</v>
      </c>
      <c r="E21" s="26">
        <v>19</v>
      </c>
      <c r="F21" s="26">
        <v>12</v>
      </c>
      <c r="G21" s="8">
        <f t="shared" si="1"/>
        <v>-6</v>
      </c>
      <c r="H21" s="39">
        <f t="shared" si="2"/>
        <v>-0.26666666666666666</v>
      </c>
      <c r="I21" s="40">
        <f t="shared" si="2"/>
        <v>-0.5333333333333333</v>
      </c>
      <c r="J21" s="39">
        <f t="shared" si="2"/>
        <v>-0.6666666666666666</v>
      </c>
      <c r="K21" s="39">
        <f t="shared" si="2"/>
        <v>-0.8888888888888888</v>
      </c>
      <c r="L21" s="39">
        <f t="shared" si="2"/>
        <v>-1.0666666666666667</v>
      </c>
      <c r="M21" s="39">
        <f t="shared" si="2"/>
        <v>-1.3333333333333333</v>
      </c>
      <c r="N21" s="39">
        <f t="shared" si="2"/>
        <v>-2.6666666666666665</v>
      </c>
      <c r="O21" s="39">
        <f t="shared" si="2"/>
        <v>-5.333333333333333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0.9</v>
      </c>
      <c r="D22" s="24">
        <v>5</v>
      </c>
      <c r="E22" s="26">
        <v>1.6</v>
      </c>
      <c r="F22" s="26">
        <v>2</v>
      </c>
      <c r="G22" s="8">
        <f t="shared" si="1"/>
        <v>1.4</v>
      </c>
      <c r="H22" s="39">
        <f t="shared" si="2"/>
        <v>0.06222222222222222</v>
      </c>
      <c r="I22" s="40">
        <f t="shared" si="2"/>
        <v>0.12444444444444444</v>
      </c>
      <c r="J22" s="39">
        <f t="shared" si="2"/>
        <v>0.15555555555555556</v>
      </c>
      <c r="K22" s="39">
        <f t="shared" si="2"/>
        <v>0.2074074074074074</v>
      </c>
      <c r="L22" s="39">
        <f t="shared" si="2"/>
        <v>0.24888888888888888</v>
      </c>
      <c r="M22" s="39">
        <f t="shared" si="2"/>
        <v>0.3111111111111111</v>
      </c>
      <c r="N22" s="39">
        <f t="shared" si="2"/>
        <v>0.6222222222222222</v>
      </c>
      <c r="O22" s="39">
        <f t="shared" si="2"/>
        <v>1.2444444444444445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50</v>
      </c>
      <c r="D23" s="24">
        <v>300</v>
      </c>
      <c r="E23" s="26">
        <v>110</v>
      </c>
      <c r="F23" s="26">
        <v>62</v>
      </c>
      <c r="G23" s="8">
        <f t="shared" si="1"/>
        <v>128</v>
      </c>
      <c r="H23" s="39">
        <f t="shared" si="2"/>
        <v>5.688888888888889</v>
      </c>
      <c r="I23" s="40">
        <f t="shared" si="2"/>
        <v>11.377777777777778</v>
      </c>
      <c r="J23" s="39">
        <f t="shared" si="2"/>
        <v>14.222222222222221</v>
      </c>
      <c r="K23" s="39">
        <f t="shared" si="2"/>
        <v>18.962962962962962</v>
      </c>
      <c r="L23" s="39">
        <f t="shared" si="2"/>
        <v>22.755555555555556</v>
      </c>
      <c r="M23" s="39">
        <f t="shared" si="2"/>
        <v>28.444444444444443</v>
      </c>
      <c r="N23" s="39">
        <f t="shared" si="2"/>
        <v>56.888888888888886</v>
      </c>
      <c r="O23" s="39">
        <f t="shared" si="2"/>
        <v>113.77777777777777</v>
      </c>
      <c r="P23" s="1" t="s">
        <v>24</v>
      </c>
    </row>
    <row r="25" spans="1:15" ht="12.75">
      <c r="A25" s="17" t="s">
        <v>37</v>
      </c>
      <c r="B25" s="14"/>
      <c r="C25" s="14"/>
      <c r="D25" s="14"/>
      <c r="E25" s="18"/>
      <c r="F25" s="18"/>
      <c r="G25" s="18"/>
      <c r="H25" s="18" t="s">
        <v>20</v>
      </c>
      <c r="I25" s="18"/>
      <c r="J25" s="18"/>
      <c r="K25" s="18"/>
      <c r="L25" s="18"/>
      <c r="M25" s="18"/>
      <c r="N25" s="18"/>
      <c r="O25" s="18"/>
    </row>
    <row r="26" spans="1:16" ht="12.75">
      <c r="A26" s="17"/>
      <c r="B26" s="14"/>
      <c r="C26" s="14"/>
      <c r="D26" s="14" t="s">
        <v>38</v>
      </c>
      <c r="E26" s="14" t="s">
        <v>39</v>
      </c>
      <c r="F26" s="18"/>
      <c r="G26" s="45"/>
      <c r="H26" s="45"/>
      <c r="I26" s="46"/>
      <c r="J26" s="46"/>
      <c r="K26" s="46"/>
      <c r="L26" s="46"/>
      <c r="M26" s="46"/>
      <c r="N26" s="45"/>
      <c r="O26" s="45"/>
      <c r="P26" s="45"/>
    </row>
    <row r="27" spans="1:8" ht="12.75">
      <c r="A27" s="14" t="s">
        <v>40</v>
      </c>
      <c r="B27" s="14"/>
      <c r="C27" s="14"/>
      <c r="D27" s="33">
        <v>12000</v>
      </c>
      <c r="E27" s="33">
        <v>19000</v>
      </c>
      <c r="F27" s="18"/>
      <c r="G27" s="18"/>
      <c r="H27" s="18"/>
    </row>
    <row r="28" spans="1:8" ht="12.75">
      <c r="A28" s="14" t="s">
        <v>41</v>
      </c>
      <c r="B28" s="14"/>
      <c r="C28" s="14"/>
      <c r="D28" s="30">
        <f>D27/4.184</f>
        <v>2868.0688336520075</v>
      </c>
      <c r="E28" s="30">
        <f>E27/4.184</f>
        <v>4541.108986615679</v>
      </c>
      <c r="H28" s="54"/>
    </row>
    <row r="29" spans="1:5" ht="12.75">
      <c r="A29" s="14" t="s">
        <v>44</v>
      </c>
      <c r="B29" s="14"/>
      <c r="C29" s="14"/>
      <c r="D29" s="14"/>
      <c r="E29" s="31">
        <v>4500</v>
      </c>
    </row>
    <row r="31" ht="12.75">
      <c r="D31" s="59" t="s">
        <v>45</v>
      </c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&amp;LDok nr 05-706 Vedlegg 1&amp;R1.november 2005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7" width="7.7109375" style="0" customWidth="1"/>
    <col min="8" max="17" width="6.7109375" style="0" customWidth="1"/>
    <col min="18" max="16384" width="9.140625" style="0" customWidth="1"/>
  </cols>
  <sheetData>
    <row r="1" spans="1:14" ht="12.75">
      <c r="A1" s="13" t="s">
        <v>32</v>
      </c>
      <c r="B1" s="14"/>
      <c r="C1" s="14"/>
      <c r="D1" s="14"/>
      <c r="E1" s="18"/>
      <c r="N1" s="55"/>
    </row>
    <row r="2" spans="1:16" ht="12.75">
      <c r="A2" s="13"/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700</v>
      </c>
      <c r="D5" s="24">
        <v>3000</v>
      </c>
      <c r="E5" s="26">
        <v>1700</v>
      </c>
      <c r="F5" s="26">
        <v>770</v>
      </c>
      <c r="G5" s="8">
        <f>D5-E5-F5</f>
        <v>530</v>
      </c>
      <c r="H5" s="41">
        <f aca="true" t="shared" si="0" ref="H5:O14">$G5/(0.5*$E$29*H$4/10000)</f>
        <v>34.193548387096776</v>
      </c>
      <c r="I5" s="42">
        <f t="shared" si="0"/>
        <v>68.38709677419355</v>
      </c>
      <c r="J5" s="41">
        <f>$G5/(0.5*$E$29*J$4/10000)</f>
        <v>85.48387096774194</v>
      </c>
      <c r="K5" s="41">
        <f t="shared" si="0"/>
        <v>113.9784946236559</v>
      </c>
      <c r="L5" s="41">
        <f t="shared" si="0"/>
        <v>136.7741935483871</v>
      </c>
      <c r="M5" s="41">
        <f t="shared" si="0"/>
        <v>170.96774193548387</v>
      </c>
      <c r="N5" s="41">
        <f t="shared" si="0"/>
        <v>341.93548387096774</v>
      </c>
      <c r="O5" s="41">
        <f t="shared" si="0"/>
        <v>683.8709677419355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11000</v>
      </c>
      <c r="F6" s="38">
        <v>9000</v>
      </c>
      <c r="G6" s="8">
        <f aca="true" t="shared" si="1" ref="G6:G23">D6-E6-F6</f>
        <v>-15000</v>
      </c>
      <c r="H6" s="41">
        <f t="shared" si="0"/>
        <v>-967.741935483871</v>
      </c>
      <c r="I6" s="42">
        <f t="shared" si="0"/>
        <v>-1935.483870967742</v>
      </c>
      <c r="J6" s="41">
        <f t="shared" si="0"/>
        <v>-2419.3548387096776</v>
      </c>
      <c r="K6" s="41">
        <f t="shared" si="0"/>
        <v>-3225.806451612903</v>
      </c>
      <c r="L6" s="41">
        <f t="shared" si="0"/>
        <v>-3870.967741935484</v>
      </c>
      <c r="M6" s="41">
        <f t="shared" si="0"/>
        <v>-4838.709677419355</v>
      </c>
      <c r="N6" s="41">
        <f t="shared" si="0"/>
        <v>-9677.41935483871</v>
      </c>
      <c r="O6" s="41">
        <f t="shared" si="0"/>
        <v>-19354.83870967742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50</v>
      </c>
      <c r="E7" s="26">
        <v>9.7</v>
      </c>
      <c r="F7" s="26">
        <v>10</v>
      </c>
      <c r="G7" s="8">
        <f t="shared" si="1"/>
        <v>30.299999999999997</v>
      </c>
      <c r="H7" s="41">
        <f t="shared" si="0"/>
        <v>1.9548387096774191</v>
      </c>
      <c r="I7" s="42">
        <f t="shared" si="0"/>
        <v>3.9096774193548383</v>
      </c>
      <c r="J7" s="41">
        <f t="shared" si="0"/>
        <v>4.887096774193548</v>
      </c>
      <c r="K7" s="41">
        <f t="shared" si="0"/>
        <v>6.516129032258063</v>
      </c>
      <c r="L7" s="41">
        <f t="shared" si="0"/>
        <v>7.8193548387096765</v>
      </c>
      <c r="M7" s="41">
        <f t="shared" si="0"/>
        <v>9.774193548387096</v>
      </c>
      <c r="N7" s="41">
        <f t="shared" si="0"/>
        <v>19.548387096774192</v>
      </c>
      <c r="O7" s="41">
        <f t="shared" si="0"/>
        <v>39.096774193548384</v>
      </c>
      <c r="P7" s="1" t="s">
        <v>2</v>
      </c>
    </row>
    <row r="8" spans="1:16" ht="12.75">
      <c r="A8" s="1" t="s">
        <v>3</v>
      </c>
      <c r="B8" s="4" t="s">
        <v>16</v>
      </c>
      <c r="C8" s="21">
        <v>8</v>
      </c>
      <c r="D8" s="24">
        <v>300</v>
      </c>
      <c r="E8" s="26">
        <v>11</v>
      </c>
      <c r="F8" s="26">
        <v>21</v>
      </c>
      <c r="G8" s="8">
        <f t="shared" si="1"/>
        <v>268</v>
      </c>
      <c r="H8" s="41">
        <f t="shared" si="0"/>
        <v>17.29032258064516</v>
      </c>
      <c r="I8" s="42">
        <f t="shared" si="0"/>
        <v>34.58064516129032</v>
      </c>
      <c r="J8" s="41">
        <f t="shared" si="0"/>
        <v>43.225806451612904</v>
      </c>
      <c r="K8" s="41">
        <f t="shared" si="0"/>
        <v>57.634408602150536</v>
      </c>
      <c r="L8" s="41">
        <f t="shared" si="0"/>
        <v>69.16129032258064</v>
      </c>
      <c r="M8" s="41">
        <f t="shared" si="0"/>
        <v>86.45161290322581</v>
      </c>
      <c r="N8" s="41">
        <f t="shared" si="0"/>
        <v>172.90322580645162</v>
      </c>
      <c r="O8" s="41">
        <f t="shared" si="0"/>
        <v>345.80645161290323</v>
      </c>
      <c r="P8" s="1" t="s">
        <v>3</v>
      </c>
    </row>
    <row r="9" spans="1:16" ht="12.75">
      <c r="A9" s="1" t="s">
        <v>4</v>
      </c>
      <c r="B9" s="4" t="s">
        <v>16</v>
      </c>
      <c r="C9" s="21">
        <v>1.1</v>
      </c>
      <c r="D9" s="25">
        <v>50</v>
      </c>
      <c r="E9" s="26">
        <v>2</v>
      </c>
      <c r="F9" s="26">
        <v>2</v>
      </c>
      <c r="G9" s="8">
        <f t="shared" si="1"/>
        <v>46</v>
      </c>
      <c r="H9" s="41">
        <f t="shared" si="0"/>
        <v>2.967741935483871</v>
      </c>
      <c r="I9" s="42">
        <f t="shared" si="0"/>
        <v>5.935483870967742</v>
      </c>
      <c r="J9" s="41">
        <f t="shared" si="0"/>
        <v>7.419354838709677</v>
      </c>
      <c r="K9" s="41">
        <f t="shared" si="0"/>
        <v>9.89247311827957</v>
      </c>
      <c r="L9" s="41">
        <f t="shared" si="0"/>
        <v>11.870967741935484</v>
      </c>
      <c r="M9" s="41">
        <f t="shared" si="0"/>
        <v>14.838709677419354</v>
      </c>
      <c r="N9" s="41">
        <f t="shared" si="0"/>
        <v>29.677419354838708</v>
      </c>
      <c r="O9" s="41">
        <f t="shared" si="0"/>
        <v>59.354838709677416</v>
      </c>
      <c r="P9" s="1" t="s">
        <v>4</v>
      </c>
    </row>
    <row r="10" spans="1:16" ht="12.75">
      <c r="A10" s="1" t="s">
        <v>5</v>
      </c>
      <c r="B10" s="4" t="s">
        <v>16</v>
      </c>
      <c r="C10" s="21">
        <v>1.3</v>
      </c>
      <c r="D10" s="25">
        <v>43</v>
      </c>
      <c r="E10" s="26">
        <v>2.5</v>
      </c>
      <c r="F10" s="26">
        <v>2</v>
      </c>
      <c r="G10" s="8">
        <f t="shared" si="1"/>
        <v>38.5</v>
      </c>
      <c r="H10" s="41">
        <f t="shared" si="0"/>
        <v>2.4838709677419355</v>
      </c>
      <c r="I10" s="42">
        <f t="shared" si="0"/>
        <v>4.967741935483871</v>
      </c>
      <c r="J10" s="41">
        <f t="shared" si="0"/>
        <v>6.209677419354839</v>
      </c>
      <c r="K10" s="41">
        <f t="shared" si="0"/>
        <v>8.279569892473118</v>
      </c>
      <c r="L10" s="41">
        <f t="shared" si="0"/>
        <v>9.935483870967742</v>
      </c>
      <c r="M10" s="41">
        <f t="shared" si="0"/>
        <v>12.419354838709678</v>
      </c>
      <c r="N10" s="41">
        <f t="shared" si="0"/>
        <v>24.838709677419356</v>
      </c>
      <c r="O10" s="41">
        <f t="shared" si="0"/>
        <v>49.67741935483871</v>
      </c>
      <c r="P10" s="1" t="s">
        <v>5</v>
      </c>
    </row>
    <row r="11" spans="1:16" ht="12.75">
      <c r="A11" s="1" t="s">
        <v>6</v>
      </c>
      <c r="B11" s="4" t="s">
        <v>16</v>
      </c>
      <c r="C11" s="21">
        <v>15</v>
      </c>
      <c r="D11" s="24">
        <v>900</v>
      </c>
      <c r="E11" s="26">
        <v>24</v>
      </c>
      <c r="F11" s="26">
        <v>19</v>
      </c>
      <c r="G11" s="8">
        <f t="shared" si="1"/>
        <v>857</v>
      </c>
      <c r="H11" s="41">
        <f t="shared" si="0"/>
        <v>55.29032258064516</v>
      </c>
      <c r="I11" s="42">
        <f t="shared" si="0"/>
        <v>110.58064516129032</v>
      </c>
      <c r="J11" s="41">
        <f t="shared" si="0"/>
        <v>138.2258064516129</v>
      </c>
      <c r="K11" s="41">
        <f t="shared" si="0"/>
        <v>184.3010752688172</v>
      </c>
      <c r="L11" s="41">
        <f t="shared" si="0"/>
        <v>221.16129032258064</v>
      </c>
      <c r="M11" s="41">
        <f t="shared" si="0"/>
        <v>276.4516129032258</v>
      </c>
      <c r="N11" s="41">
        <f t="shared" si="0"/>
        <v>552.9032258064516</v>
      </c>
      <c r="O11" s="41">
        <f t="shared" si="0"/>
        <v>1105.8064516129032</v>
      </c>
      <c r="P11" s="1" t="s">
        <v>6</v>
      </c>
    </row>
    <row r="12" spans="1:16" ht="12.75">
      <c r="A12" s="1" t="s">
        <v>7</v>
      </c>
      <c r="B12" s="4" t="s">
        <v>16</v>
      </c>
      <c r="C12" s="21">
        <v>1.3</v>
      </c>
      <c r="D12" s="24">
        <v>25</v>
      </c>
      <c r="E12" s="32">
        <v>1.9</v>
      </c>
      <c r="F12" s="26">
        <v>2.5</v>
      </c>
      <c r="G12" s="8">
        <f t="shared" si="1"/>
        <v>20.6</v>
      </c>
      <c r="H12" s="41">
        <f t="shared" si="0"/>
        <v>1.3290322580645162</v>
      </c>
      <c r="I12" s="42">
        <f t="shared" si="0"/>
        <v>2.6580645161290324</v>
      </c>
      <c r="J12" s="41">
        <f t="shared" si="0"/>
        <v>3.3225806451612905</v>
      </c>
      <c r="K12" s="41">
        <f t="shared" si="0"/>
        <v>4.43010752688172</v>
      </c>
      <c r="L12" s="41">
        <f t="shared" si="0"/>
        <v>5.316129032258065</v>
      </c>
      <c r="M12" s="41">
        <f t="shared" si="0"/>
        <v>6.645161290322581</v>
      </c>
      <c r="N12" s="41">
        <f t="shared" si="0"/>
        <v>13.290322580645162</v>
      </c>
      <c r="O12" s="41">
        <f t="shared" si="0"/>
        <v>26.580645161290324</v>
      </c>
      <c r="P12" s="1" t="s">
        <v>7</v>
      </c>
    </row>
    <row r="13" spans="1:16" ht="12.75">
      <c r="A13" s="1" t="s">
        <v>8</v>
      </c>
      <c r="B13" s="3" t="s">
        <v>15</v>
      </c>
      <c r="C13" s="21">
        <v>400</v>
      </c>
      <c r="D13" s="24">
        <v>1000</v>
      </c>
      <c r="E13" s="26">
        <v>0</v>
      </c>
      <c r="F13" s="26">
        <v>200</v>
      </c>
      <c r="G13" s="8">
        <f t="shared" si="1"/>
        <v>800</v>
      </c>
      <c r="H13" s="41">
        <f t="shared" si="0"/>
        <v>51.61290322580645</v>
      </c>
      <c r="I13" s="42">
        <f t="shared" si="0"/>
        <v>103.2258064516129</v>
      </c>
      <c r="J13" s="41">
        <f t="shared" si="0"/>
        <v>129.03225806451613</v>
      </c>
      <c r="K13" s="41">
        <f t="shared" si="0"/>
        <v>172.04301075268816</v>
      </c>
      <c r="L13" s="41">
        <f t="shared" si="0"/>
        <v>206.4516129032258</v>
      </c>
      <c r="M13" s="41">
        <f t="shared" si="0"/>
        <v>258.06451612903226</v>
      </c>
      <c r="N13" s="41">
        <f t="shared" si="0"/>
        <v>516.1290322580645</v>
      </c>
      <c r="O13" s="41">
        <f t="shared" si="0"/>
        <v>1032.258064516129</v>
      </c>
      <c r="P13" s="1" t="s">
        <v>8</v>
      </c>
    </row>
    <row r="14" spans="1:16" ht="12.75">
      <c r="A14" s="1" t="s">
        <v>9</v>
      </c>
      <c r="B14" s="3" t="s">
        <v>15</v>
      </c>
      <c r="C14" s="23">
        <v>2</v>
      </c>
      <c r="D14" s="25">
        <v>2000</v>
      </c>
      <c r="E14" s="26">
        <v>11</v>
      </c>
      <c r="F14" s="26">
        <v>4</v>
      </c>
      <c r="G14" s="8">
        <f t="shared" si="1"/>
        <v>1985</v>
      </c>
      <c r="H14" s="41">
        <f t="shared" si="0"/>
        <v>128.06451612903226</v>
      </c>
      <c r="I14" s="42">
        <f t="shared" si="0"/>
        <v>256.1290322580645</v>
      </c>
      <c r="J14" s="41">
        <f t="shared" si="0"/>
        <v>320.1612903225806</v>
      </c>
      <c r="K14" s="41">
        <f t="shared" si="0"/>
        <v>426.8817204301075</v>
      </c>
      <c r="L14" s="41">
        <f t="shared" si="0"/>
        <v>512.258064516129</v>
      </c>
      <c r="M14" s="41">
        <f t="shared" si="0"/>
        <v>640.3225806451612</v>
      </c>
      <c r="N14" s="41">
        <f t="shared" si="0"/>
        <v>1280.6451612903224</v>
      </c>
      <c r="O14" s="41">
        <f t="shared" si="0"/>
        <v>2561.290322580645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5</v>
      </c>
      <c r="D15" s="25">
        <v>200</v>
      </c>
      <c r="E15" s="26">
        <v>6</v>
      </c>
      <c r="F15" s="26">
        <v>8</v>
      </c>
      <c r="G15" s="8">
        <f t="shared" si="1"/>
        <v>186</v>
      </c>
      <c r="H15" s="41">
        <f aca="true" t="shared" si="2" ref="H15:O23">$G15/(0.5*$E$29*H$4/10000)</f>
        <v>12</v>
      </c>
      <c r="I15" s="42">
        <f t="shared" si="2"/>
        <v>24</v>
      </c>
      <c r="J15" s="41">
        <f t="shared" si="2"/>
        <v>30</v>
      </c>
      <c r="K15" s="41">
        <f t="shared" si="2"/>
        <v>40</v>
      </c>
      <c r="L15" s="41">
        <f t="shared" si="2"/>
        <v>48</v>
      </c>
      <c r="M15" s="41">
        <f t="shared" si="2"/>
        <v>60</v>
      </c>
      <c r="N15" s="41">
        <f t="shared" si="2"/>
        <v>120</v>
      </c>
      <c r="O15" s="41">
        <f t="shared" si="2"/>
        <v>240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30</v>
      </c>
      <c r="D16" s="25">
        <v>1000</v>
      </c>
      <c r="E16" s="26">
        <v>40</v>
      </c>
      <c r="F16" s="26">
        <v>96</v>
      </c>
      <c r="G16" s="8">
        <f t="shared" si="1"/>
        <v>864</v>
      </c>
      <c r="H16" s="41">
        <f t="shared" si="2"/>
        <v>55.74193548387097</v>
      </c>
      <c r="I16" s="42">
        <f t="shared" si="2"/>
        <v>111.48387096774194</v>
      </c>
      <c r="J16" s="41">
        <f t="shared" si="2"/>
        <v>139.3548387096774</v>
      </c>
      <c r="K16" s="41">
        <f t="shared" si="2"/>
        <v>185.8064516129032</v>
      </c>
      <c r="L16" s="41">
        <f t="shared" si="2"/>
        <v>222.96774193548387</v>
      </c>
      <c r="M16" s="41">
        <f t="shared" si="2"/>
        <v>278.7096774193548</v>
      </c>
      <c r="N16" s="41">
        <f t="shared" si="2"/>
        <v>557.4193548387096</v>
      </c>
      <c r="O16" s="41">
        <f t="shared" si="2"/>
        <v>1114.8387096774193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75</v>
      </c>
      <c r="D17" s="24">
        <v>1000</v>
      </c>
      <c r="E17" s="26">
        <v>260</v>
      </c>
      <c r="F17" s="26">
        <v>94</v>
      </c>
      <c r="G17" s="8">
        <f t="shared" si="1"/>
        <v>646</v>
      </c>
      <c r="H17" s="41">
        <f t="shared" si="2"/>
        <v>41.67741935483871</v>
      </c>
      <c r="I17" s="42">
        <f t="shared" si="2"/>
        <v>83.35483870967742</v>
      </c>
      <c r="J17" s="41">
        <f t="shared" si="2"/>
        <v>104.19354838709677</v>
      </c>
      <c r="K17" s="41">
        <f t="shared" si="2"/>
        <v>138.92473118279568</v>
      </c>
      <c r="L17" s="41">
        <f t="shared" si="2"/>
        <v>166.70967741935485</v>
      </c>
      <c r="M17" s="41">
        <f t="shared" si="2"/>
        <v>208.38709677419354</v>
      </c>
      <c r="N17" s="41">
        <f t="shared" si="2"/>
        <v>416.7741935483871</v>
      </c>
      <c r="O17" s="41">
        <f t="shared" si="2"/>
        <v>833.5483870967741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800</v>
      </c>
      <c r="D18" s="24">
        <v>2500</v>
      </c>
      <c r="E18" s="26">
        <v>1400</v>
      </c>
      <c r="F18" s="26">
        <v>200</v>
      </c>
      <c r="G18" s="8">
        <f t="shared" si="1"/>
        <v>900</v>
      </c>
      <c r="H18" s="41">
        <f t="shared" si="2"/>
        <v>58.064516129032256</v>
      </c>
      <c r="I18" s="42">
        <f t="shared" si="2"/>
        <v>116.12903225806451</v>
      </c>
      <c r="J18" s="41">
        <f t="shared" si="2"/>
        <v>145.16129032258064</v>
      </c>
      <c r="K18" s="41">
        <f t="shared" si="2"/>
        <v>193.54838709677418</v>
      </c>
      <c r="L18" s="41">
        <f t="shared" si="2"/>
        <v>232.25806451612902</v>
      </c>
      <c r="M18" s="41">
        <f t="shared" si="2"/>
        <v>290.3225806451613</v>
      </c>
      <c r="N18" s="41">
        <f t="shared" si="2"/>
        <v>580.6451612903226</v>
      </c>
      <c r="O18" s="41">
        <f t="shared" si="2"/>
        <v>1161.2903225806451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280</v>
      </c>
      <c r="D19" s="24">
        <v>250</v>
      </c>
      <c r="E19" s="26">
        <v>0</v>
      </c>
      <c r="F19" s="26">
        <v>130</v>
      </c>
      <c r="G19" s="8">
        <f t="shared" si="1"/>
        <v>120</v>
      </c>
      <c r="H19" s="41">
        <f t="shared" si="2"/>
        <v>7.741935483870968</v>
      </c>
      <c r="I19" s="42">
        <f t="shared" si="2"/>
        <v>15.483870967741936</v>
      </c>
      <c r="J19" s="41">
        <f t="shared" si="2"/>
        <v>19.35483870967742</v>
      </c>
      <c r="K19" s="41">
        <f t="shared" si="2"/>
        <v>25.806451612903224</v>
      </c>
      <c r="L19" s="41">
        <f t="shared" si="2"/>
        <v>30.967741935483872</v>
      </c>
      <c r="M19" s="41">
        <f t="shared" si="2"/>
        <v>38.70967741935484</v>
      </c>
      <c r="N19" s="41">
        <f t="shared" si="2"/>
        <v>77.41935483870968</v>
      </c>
      <c r="O19" s="41">
        <f t="shared" si="2"/>
        <v>154.83870967741936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15</v>
      </c>
      <c r="D20" s="24">
        <v>50</v>
      </c>
      <c r="E20" s="26">
        <v>15</v>
      </c>
      <c r="F20" s="26">
        <v>12</v>
      </c>
      <c r="G20" s="8">
        <f t="shared" si="1"/>
        <v>23</v>
      </c>
      <c r="H20" s="41">
        <f t="shared" si="2"/>
        <v>1.4838709677419355</v>
      </c>
      <c r="I20" s="42">
        <f t="shared" si="2"/>
        <v>2.967741935483871</v>
      </c>
      <c r="J20" s="41">
        <f t="shared" si="2"/>
        <v>3.7096774193548385</v>
      </c>
      <c r="K20" s="41">
        <f t="shared" si="2"/>
        <v>4.946236559139785</v>
      </c>
      <c r="L20" s="41">
        <f t="shared" si="2"/>
        <v>5.935483870967742</v>
      </c>
      <c r="M20" s="41">
        <f t="shared" si="2"/>
        <v>7.419354838709677</v>
      </c>
      <c r="N20" s="41">
        <f t="shared" si="2"/>
        <v>14.838709677419354</v>
      </c>
      <c r="O20" s="41">
        <f t="shared" si="2"/>
        <v>29.677419354838708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7</v>
      </c>
      <c r="D21" s="24">
        <v>25</v>
      </c>
      <c r="E21" s="26">
        <v>13</v>
      </c>
      <c r="F21" s="26">
        <v>12</v>
      </c>
      <c r="G21" s="8">
        <f t="shared" si="1"/>
        <v>0</v>
      </c>
      <c r="H21" s="41">
        <f t="shared" si="2"/>
        <v>0</v>
      </c>
      <c r="I21" s="42">
        <f t="shared" si="2"/>
        <v>0</v>
      </c>
      <c r="J21" s="41">
        <f t="shared" si="2"/>
        <v>0</v>
      </c>
      <c r="K21" s="41">
        <f t="shared" si="2"/>
        <v>0</v>
      </c>
      <c r="L21" s="41">
        <f t="shared" si="2"/>
        <v>0</v>
      </c>
      <c r="M21" s="41">
        <f t="shared" si="2"/>
        <v>0</v>
      </c>
      <c r="N21" s="41">
        <f t="shared" si="2"/>
        <v>0</v>
      </c>
      <c r="O21" s="41">
        <f t="shared" si="2"/>
        <v>0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0.9</v>
      </c>
      <c r="D22" s="24">
        <v>5</v>
      </c>
      <c r="E22" s="26">
        <v>1.3</v>
      </c>
      <c r="F22" s="26">
        <v>2</v>
      </c>
      <c r="G22" s="8">
        <f t="shared" si="1"/>
        <v>1.7000000000000002</v>
      </c>
      <c r="H22" s="41">
        <f t="shared" si="2"/>
        <v>0.10967741935483873</v>
      </c>
      <c r="I22" s="42">
        <f t="shared" si="2"/>
        <v>0.21935483870967745</v>
      </c>
      <c r="J22" s="41">
        <f t="shared" si="2"/>
        <v>0.2741935483870968</v>
      </c>
      <c r="K22" s="41">
        <f t="shared" si="2"/>
        <v>0.3655913978494624</v>
      </c>
      <c r="L22" s="41">
        <f t="shared" si="2"/>
        <v>0.4387096774193549</v>
      </c>
      <c r="M22" s="41">
        <f t="shared" si="2"/>
        <v>0.5483870967741936</v>
      </c>
      <c r="N22" s="41">
        <f t="shared" si="2"/>
        <v>1.0967741935483872</v>
      </c>
      <c r="O22" s="41">
        <f t="shared" si="2"/>
        <v>2.1935483870967745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40</v>
      </c>
      <c r="D23" s="24">
        <v>300</v>
      </c>
      <c r="E23" s="26">
        <v>81</v>
      </c>
      <c r="F23" s="26">
        <v>62</v>
      </c>
      <c r="G23" s="8">
        <f t="shared" si="1"/>
        <v>157</v>
      </c>
      <c r="H23" s="41">
        <f t="shared" si="2"/>
        <v>10.129032258064516</v>
      </c>
      <c r="I23" s="42">
        <f t="shared" si="2"/>
        <v>20.258064516129032</v>
      </c>
      <c r="J23" s="41">
        <f t="shared" si="2"/>
        <v>25.32258064516129</v>
      </c>
      <c r="K23" s="41">
        <f t="shared" si="2"/>
        <v>33.76344086021505</v>
      </c>
      <c r="L23" s="41">
        <f t="shared" si="2"/>
        <v>40.516129032258064</v>
      </c>
      <c r="M23" s="41">
        <f t="shared" si="2"/>
        <v>50.64516129032258</v>
      </c>
      <c r="N23" s="41">
        <f t="shared" si="2"/>
        <v>101.29032258064515</v>
      </c>
      <c r="O23" s="41">
        <f t="shared" si="2"/>
        <v>202.5806451612903</v>
      </c>
      <c r="P23" s="1" t="s">
        <v>24</v>
      </c>
    </row>
    <row r="25" spans="1:15" ht="12.75">
      <c r="A25" s="17" t="s">
        <v>43</v>
      </c>
      <c r="B25" s="14"/>
      <c r="C25" s="14"/>
      <c r="D25" s="14"/>
      <c r="E25" s="18"/>
      <c r="F25" s="18"/>
      <c r="G25" s="18"/>
      <c r="H25" s="18" t="s">
        <v>20</v>
      </c>
      <c r="I25" s="18"/>
      <c r="J25" s="18"/>
      <c r="K25" s="18"/>
      <c r="L25" s="18"/>
      <c r="M25" s="18"/>
      <c r="N25" s="18"/>
      <c r="O25" s="18"/>
    </row>
    <row r="26" spans="1:11" ht="12.75">
      <c r="A26" s="17"/>
      <c r="B26" s="14"/>
      <c r="C26" s="14"/>
      <c r="D26" s="14" t="s">
        <v>38</v>
      </c>
      <c r="E26" s="14" t="s">
        <v>39</v>
      </c>
      <c r="F26" s="18"/>
      <c r="G26" s="18"/>
      <c r="H26" s="18"/>
      <c r="I26" s="18"/>
      <c r="J26" s="18"/>
      <c r="K26" s="18"/>
    </row>
    <row r="27" spans="1:5" ht="12.75">
      <c r="A27" s="14" t="s">
        <v>40</v>
      </c>
      <c r="B27" s="14"/>
      <c r="C27" s="14"/>
      <c r="D27" s="33">
        <v>7900</v>
      </c>
      <c r="E27" s="33">
        <v>13000</v>
      </c>
    </row>
    <row r="28" spans="1:5" ht="12.75">
      <c r="A28" s="14" t="s">
        <v>41</v>
      </c>
      <c r="B28" s="14"/>
      <c r="C28" s="14"/>
      <c r="D28" s="30">
        <f>D27/4.184</f>
        <v>1888.1453154875717</v>
      </c>
      <c r="E28" s="30">
        <f>E27/4.184</f>
        <v>3107.074569789675</v>
      </c>
    </row>
    <row r="29" spans="1:5" ht="12.75">
      <c r="A29" s="14" t="s">
        <v>44</v>
      </c>
      <c r="B29" s="14"/>
      <c r="C29" s="14"/>
      <c r="D29" s="14"/>
      <c r="E29" s="31">
        <v>3100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29" sqref="A29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6" width="7.7109375" style="0" customWidth="1"/>
    <col min="7" max="7" width="8.00390625" style="0" bestFit="1" customWidth="1"/>
    <col min="8" max="16" width="6.7109375" style="0" customWidth="1"/>
    <col min="17" max="16384" width="9.140625" style="0" customWidth="1"/>
  </cols>
  <sheetData>
    <row r="1" spans="1:14" ht="12.75">
      <c r="A1" s="13" t="s">
        <v>47</v>
      </c>
      <c r="B1" s="33"/>
      <c r="C1" s="33"/>
      <c r="D1" s="33"/>
      <c r="E1" s="33"/>
      <c r="F1" s="33"/>
      <c r="G1" s="33"/>
      <c r="H1" s="48"/>
      <c r="I1" s="48"/>
      <c r="J1" s="48"/>
      <c r="K1" s="48"/>
      <c r="L1" s="48"/>
      <c r="M1" s="48"/>
      <c r="N1" s="49"/>
    </row>
    <row r="2" spans="1:16" ht="12.75">
      <c r="A2" s="13" t="s">
        <v>30</v>
      </c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300</v>
      </c>
      <c r="D5" s="24">
        <v>800</v>
      </c>
      <c r="E5" s="26"/>
      <c r="F5" s="26">
        <v>300</v>
      </c>
      <c r="G5" s="37">
        <f aca="true" t="shared" si="0" ref="G5:G23">D5-E5-F5</f>
        <v>500</v>
      </c>
      <c r="H5" s="41">
        <f aca="true" t="shared" si="1" ref="H5:O14">$G5/(0.5*$E$29*H$4/10000)</f>
        <v>50</v>
      </c>
      <c r="I5" s="42">
        <f t="shared" si="1"/>
        <v>100</v>
      </c>
      <c r="J5" s="41">
        <f t="shared" si="1"/>
        <v>125</v>
      </c>
      <c r="K5" s="41">
        <f t="shared" si="1"/>
        <v>166.66666666666666</v>
      </c>
      <c r="L5" s="41">
        <f t="shared" si="1"/>
        <v>200</v>
      </c>
      <c r="M5" s="41">
        <f t="shared" si="1"/>
        <v>250</v>
      </c>
      <c r="N5" s="41">
        <f t="shared" si="1"/>
        <v>500</v>
      </c>
      <c r="O5" s="41">
        <f t="shared" si="1"/>
        <v>1000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6600</v>
      </c>
      <c r="F6" s="38">
        <v>1800</v>
      </c>
      <c r="G6" s="37">
        <f t="shared" si="0"/>
        <v>-3400</v>
      </c>
      <c r="H6" s="41">
        <f t="shared" si="1"/>
        <v>-340</v>
      </c>
      <c r="I6" s="42">
        <f t="shared" si="1"/>
        <v>-680</v>
      </c>
      <c r="J6" s="41">
        <f t="shared" si="1"/>
        <v>-850</v>
      </c>
      <c r="K6" s="41">
        <f t="shared" si="1"/>
        <v>-1133.3333333333333</v>
      </c>
      <c r="L6" s="41">
        <f t="shared" si="1"/>
        <v>-1360</v>
      </c>
      <c r="M6" s="41">
        <f t="shared" si="1"/>
        <v>-1700</v>
      </c>
      <c r="N6" s="41">
        <f t="shared" si="1"/>
        <v>-3400</v>
      </c>
      <c r="O6" s="41">
        <f t="shared" si="1"/>
        <v>-6800</v>
      </c>
      <c r="P6" s="2" t="s">
        <v>1</v>
      </c>
    </row>
    <row r="7" spans="1:16" ht="12.75">
      <c r="A7" s="1" t="s">
        <v>2</v>
      </c>
      <c r="B7" s="3" t="s">
        <v>15</v>
      </c>
      <c r="C7" s="21">
        <v>10</v>
      </c>
      <c r="D7" s="24">
        <v>25</v>
      </c>
      <c r="E7" s="32">
        <v>9.5</v>
      </c>
      <c r="F7" s="26">
        <v>10</v>
      </c>
      <c r="G7" s="37">
        <f t="shared" si="0"/>
        <v>5.5</v>
      </c>
      <c r="H7" s="41">
        <f t="shared" si="1"/>
        <v>0.55</v>
      </c>
      <c r="I7" s="42">
        <f t="shared" si="1"/>
        <v>1.1</v>
      </c>
      <c r="J7" s="41">
        <f t="shared" si="1"/>
        <v>1.375</v>
      </c>
      <c r="K7" s="41">
        <f t="shared" si="1"/>
        <v>1.8333333333333333</v>
      </c>
      <c r="L7" s="41">
        <f t="shared" si="1"/>
        <v>2.2</v>
      </c>
      <c r="M7" s="41">
        <f t="shared" si="1"/>
        <v>2.75</v>
      </c>
      <c r="N7" s="41">
        <f t="shared" si="1"/>
        <v>5.5</v>
      </c>
      <c r="O7" s="41">
        <f t="shared" si="1"/>
        <v>11</v>
      </c>
      <c r="P7" s="1" t="s">
        <v>2</v>
      </c>
    </row>
    <row r="8" spans="1:16" ht="12.75">
      <c r="A8" s="1" t="s">
        <v>3</v>
      </c>
      <c r="B8" s="4" t="s">
        <v>16</v>
      </c>
      <c r="C8" s="21">
        <v>4</v>
      </c>
      <c r="D8" s="24">
        <v>100</v>
      </c>
      <c r="E8" s="26">
        <v>11</v>
      </c>
      <c r="F8" s="26">
        <v>4</v>
      </c>
      <c r="G8" s="37">
        <f t="shared" si="0"/>
        <v>85</v>
      </c>
      <c r="H8" s="41">
        <f t="shared" si="1"/>
        <v>8.5</v>
      </c>
      <c r="I8" s="42">
        <f t="shared" si="1"/>
        <v>17</v>
      </c>
      <c r="J8" s="41">
        <f t="shared" si="1"/>
        <v>21.25</v>
      </c>
      <c r="K8" s="41">
        <f t="shared" si="1"/>
        <v>28.333333333333332</v>
      </c>
      <c r="L8" s="41">
        <f t="shared" si="1"/>
        <v>34</v>
      </c>
      <c r="M8" s="41">
        <f t="shared" si="1"/>
        <v>42.5</v>
      </c>
      <c r="N8" s="41">
        <f t="shared" si="1"/>
        <v>85</v>
      </c>
      <c r="O8" s="41">
        <f t="shared" si="1"/>
        <v>170</v>
      </c>
      <c r="P8" s="1" t="s">
        <v>3</v>
      </c>
    </row>
    <row r="9" spans="1:16" ht="12.75">
      <c r="A9" s="1" t="s">
        <v>4</v>
      </c>
      <c r="B9" s="4" t="s">
        <v>16</v>
      </c>
      <c r="C9" s="21">
        <v>0.5</v>
      </c>
      <c r="D9" s="25">
        <v>15</v>
      </c>
      <c r="E9" s="26">
        <v>1.5</v>
      </c>
      <c r="F9" s="26">
        <v>0.5</v>
      </c>
      <c r="G9" s="37">
        <f t="shared" si="0"/>
        <v>13</v>
      </c>
      <c r="H9" s="41">
        <f t="shared" si="1"/>
        <v>1.3</v>
      </c>
      <c r="I9" s="42">
        <f t="shared" si="1"/>
        <v>2.6</v>
      </c>
      <c r="J9" s="41">
        <f t="shared" si="1"/>
        <v>3.25</v>
      </c>
      <c r="K9" s="41">
        <f t="shared" si="1"/>
        <v>4.333333333333333</v>
      </c>
      <c r="L9" s="41">
        <f t="shared" si="1"/>
        <v>5.2</v>
      </c>
      <c r="M9" s="41">
        <f t="shared" si="1"/>
        <v>6.5</v>
      </c>
      <c r="N9" s="41">
        <f t="shared" si="1"/>
        <v>13</v>
      </c>
      <c r="O9" s="41">
        <f t="shared" si="1"/>
        <v>26</v>
      </c>
      <c r="P9" s="1" t="s">
        <v>4</v>
      </c>
    </row>
    <row r="10" spans="1:16" ht="12.75">
      <c r="A10" s="1" t="s">
        <v>5</v>
      </c>
      <c r="B10" s="4" t="s">
        <v>16</v>
      </c>
      <c r="C10" s="21">
        <v>0.6</v>
      </c>
      <c r="D10" s="25">
        <v>12</v>
      </c>
      <c r="E10" s="26">
        <v>2.4</v>
      </c>
      <c r="F10" s="26">
        <v>0.6</v>
      </c>
      <c r="G10" s="37">
        <f t="shared" si="0"/>
        <v>9</v>
      </c>
      <c r="H10" s="41">
        <f t="shared" si="1"/>
        <v>0.9</v>
      </c>
      <c r="I10" s="42">
        <f t="shared" si="1"/>
        <v>1.8</v>
      </c>
      <c r="J10" s="41">
        <f t="shared" si="1"/>
        <v>2.25</v>
      </c>
      <c r="K10" s="41">
        <f t="shared" si="1"/>
        <v>3</v>
      </c>
      <c r="L10" s="41">
        <f t="shared" si="1"/>
        <v>3.6</v>
      </c>
      <c r="M10" s="41">
        <f t="shared" si="1"/>
        <v>4.5</v>
      </c>
      <c r="N10" s="41">
        <f t="shared" si="1"/>
        <v>9</v>
      </c>
      <c r="O10" s="41">
        <f t="shared" si="1"/>
        <v>18</v>
      </c>
      <c r="P10" s="1" t="s">
        <v>5</v>
      </c>
    </row>
    <row r="11" spans="1:16" ht="12.75">
      <c r="A11" s="1" t="s">
        <v>6</v>
      </c>
      <c r="B11" s="4" t="s">
        <v>16</v>
      </c>
      <c r="C11" s="21">
        <v>7</v>
      </c>
      <c r="D11" s="24">
        <v>150</v>
      </c>
      <c r="E11" s="26">
        <v>19</v>
      </c>
      <c r="F11" s="26">
        <v>7</v>
      </c>
      <c r="G11" s="37">
        <f t="shared" si="0"/>
        <v>124</v>
      </c>
      <c r="H11" s="41">
        <f t="shared" si="1"/>
        <v>12.4</v>
      </c>
      <c r="I11" s="42">
        <f t="shared" si="1"/>
        <v>24.8</v>
      </c>
      <c r="J11" s="41">
        <f t="shared" si="1"/>
        <v>31</v>
      </c>
      <c r="K11" s="41">
        <f t="shared" si="1"/>
        <v>41.333333333333336</v>
      </c>
      <c r="L11" s="41">
        <f t="shared" si="1"/>
        <v>49.6</v>
      </c>
      <c r="M11" s="41">
        <f t="shared" si="1"/>
        <v>62</v>
      </c>
      <c r="N11" s="41">
        <f t="shared" si="1"/>
        <v>124</v>
      </c>
      <c r="O11" s="41">
        <f t="shared" si="1"/>
        <v>248</v>
      </c>
      <c r="P11" s="1" t="s">
        <v>6</v>
      </c>
    </row>
    <row r="12" spans="1:16" ht="12.75">
      <c r="A12" s="1" t="s">
        <v>7</v>
      </c>
      <c r="B12" s="4" t="s">
        <v>16</v>
      </c>
      <c r="C12" s="21">
        <v>0.5</v>
      </c>
      <c r="D12" s="24">
        <v>5</v>
      </c>
      <c r="E12" s="26">
        <v>1.1</v>
      </c>
      <c r="F12" s="26">
        <v>0.5</v>
      </c>
      <c r="G12" s="37">
        <f t="shared" si="0"/>
        <v>3.4</v>
      </c>
      <c r="H12" s="41">
        <f t="shared" si="1"/>
        <v>0.33999999999999997</v>
      </c>
      <c r="I12" s="42">
        <f t="shared" si="1"/>
        <v>0.6799999999999999</v>
      </c>
      <c r="J12" s="41">
        <f t="shared" si="1"/>
        <v>0.85</v>
      </c>
      <c r="K12" s="41">
        <f t="shared" si="1"/>
        <v>1.1333333333333333</v>
      </c>
      <c r="L12" s="41">
        <f t="shared" si="1"/>
        <v>1.3599999999999999</v>
      </c>
      <c r="M12" s="41">
        <f t="shared" si="1"/>
        <v>1.7</v>
      </c>
      <c r="N12" s="41">
        <f t="shared" si="1"/>
        <v>3.4</v>
      </c>
      <c r="O12" s="41">
        <f t="shared" si="1"/>
        <v>6.8</v>
      </c>
      <c r="P12" s="1" t="s">
        <v>7</v>
      </c>
    </row>
    <row r="13" spans="1:16" ht="12.75">
      <c r="A13" s="1" t="s">
        <v>8</v>
      </c>
      <c r="B13" s="3" t="s">
        <v>15</v>
      </c>
      <c r="C13" s="21">
        <v>60</v>
      </c>
      <c r="D13" s="24">
        <v>200</v>
      </c>
      <c r="E13" s="26">
        <v>0</v>
      </c>
      <c r="F13" s="26">
        <v>60</v>
      </c>
      <c r="G13" s="37">
        <f t="shared" si="0"/>
        <v>140</v>
      </c>
      <c r="H13" s="41">
        <f t="shared" si="1"/>
        <v>14</v>
      </c>
      <c r="I13" s="42">
        <f t="shared" si="1"/>
        <v>28</v>
      </c>
      <c r="J13" s="41">
        <f t="shared" si="1"/>
        <v>35</v>
      </c>
      <c r="K13" s="41">
        <f t="shared" si="1"/>
        <v>46.666666666666664</v>
      </c>
      <c r="L13" s="41">
        <f t="shared" si="1"/>
        <v>56</v>
      </c>
      <c r="M13" s="41">
        <f t="shared" si="1"/>
        <v>70</v>
      </c>
      <c r="N13" s="41">
        <f t="shared" si="1"/>
        <v>140</v>
      </c>
      <c r="O13" s="41">
        <f t="shared" si="1"/>
        <v>280</v>
      </c>
      <c r="P13" s="1" t="s">
        <v>8</v>
      </c>
    </row>
    <row r="14" spans="1:16" ht="12.75">
      <c r="A14" s="1" t="s">
        <v>9</v>
      </c>
      <c r="B14" s="3" t="s">
        <v>15</v>
      </c>
      <c r="C14" s="23">
        <v>0.6</v>
      </c>
      <c r="D14" s="25">
        <v>530</v>
      </c>
      <c r="E14" s="26">
        <v>7.1</v>
      </c>
      <c r="F14" s="26">
        <v>0.6</v>
      </c>
      <c r="G14" s="37">
        <f t="shared" si="0"/>
        <v>522.3</v>
      </c>
      <c r="H14" s="41">
        <f t="shared" si="1"/>
        <v>52.23</v>
      </c>
      <c r="I14" s="42">
        <f t="shared" si="1"/>
        <v>104.46</v>
      </c>
      <c r="J14" s="41">
        <f t="shared" si="1"/>
        <v>130.575</v>
      </c>
      <c r="K14" s="41">
        <f t="shared" si="1"/>
        <v>174.1</v>
      </c>
      <c r="L14" s="41">
        <f t="shared" si="1"/>
        <v>208.92</v>
      </c>
      <c r="M14" s="41">
        <f t="shared" si="1"/>
        <v>261.15</v>
      </c>
      <c r="N14" s="41">
        <f t="shared" si="1"/>
        <v>522.3</v>
      </c>
      <c r="O14" s="41">
        <f t="shared" si="1"/>
        <v>1044.6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2</v>
      </c>
      <c r="D15" s="25">
        <v>55</v>
      </c>
      <c r="E15" s="26">
        <v>5</v>
      </c>
      <c r="F15" s="26">
        <v>2</v>
      </c>
      <c r="G15" s="37">
        <f t="shared" si="0"/>
        <v>48</v>
      </c>
      <c r="H15" s="41">
        <f aca="true" t="shared" si="2" ref="H15:O23">$G15/(0.5*$E$29*H$4/10000)</f>
        <v>4.8</v>
      </c>
      <c r="I15" s="42">
        <f t="shared" si="2"/>
        <v>9.6</v>
      </c>
      <c r="J15" s="41">
        <f t="shared" si="2"/>
        <v>12</v>
      </c>
      <c r="K15" s="41">
        <f t="shared" si="2"/>
        <v>16</v>
      </c>
      <c r="L15" s="41">
        <f t="shared" si="2"/>
        <v>19.2</v>
      </c>
      <c r="M15" s="41">
        <f t="shared" si="2"/>
        <v>24</v>
      </c>
      <c r="N15" s="41">
        <f t="shared" si="2"/>
        <v>48</v>
      </c>
      <c r="O15" s="41">
        <f t="shared" si="2"/>
        <v>96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8</v>
      </c>
      <c r="D16" s="25">
        <v>270</v>
      </c>
      <c r="E16" s="26">
        <v>35</v>
      </c>
      <c r="F16" s="26">
        <v>8</v>
      </c>
      <c r="G16" s="37">
        <f t="shared" si="0"/>
        <v>227</v>
      </c>
      <c r="H16" s="41">
        <f t="shared" si="2"/>
        <v>22.7</v>
      </c>
      <c r="I16" s="42">
        <f t="shared" si="2"/>
        <v>45.4</v>
      </c>
      <c r="J16" s="41">
        <f t="shared" si="2"/>
        <v>56.75</v>
      </c>
      <c r="K16" s="41">
        <f t="shared" si="2"/>
        <v>75.66666666666667</v>
      </c>
      <c r="L16" s="41">
        <f t="shared" si="2"/>
        <v>90.8</v>
      </c>
      <c r="M16" s="41">
        <f t="shared" si="2"/>
        <v>113.5</v>
      </c>
      <c r="N16" s="41">
        <f t="shared" si="2"/>
        <v>227</v>
      </c>
      <c r="O16" s="41">
        <f t="shared" si="2"/>
        <v>454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25</v>
      </c>
      <c r="D17" s="24">
        <v>270</v>
      </c>
      <c r="E17" s="26">
        <v>210</v>
      </c>
      <c r="F17" s="26">
        <v>25</v>
      </c>
      <c r="G17" s="37">
        <f t="shared" si="0"/>
        <v>35</v>
      </c>
      <c r="H17" s="41">
        <f t="shared" si="2"/>
        <v>3.5</v>
      </c>
      <c r="I17" s="42">
        <f t="shared" si="2"/>
        <v>7</v>
      </c>
      <c r="J17" s="41">
        <f t="shared" si="2"/>
        <v>8.75</v>
      </c>
      <c r="K17" s="41">
        <f t="shared" si="2"/>
        <v>11.666666666666666</v>
      </c>
      <c r="L17" s="41">
        <f t="shared" si="2"/>
        <v>14</v>
      </c>
      <c r="M17" s="41">
        <f t="shared" si="2"/>
        <v>17.5</v>
      </c>
      <c r="N17" s="41">
        <f t="shared" si="2"/>
        <v>35</v>
      </c>
      <c r="O17" s="41">
        <f t="shared" si="2"/>
        <v>70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600</v>
      </c>
      <c r="D18" s="24">
        <v>2500</v>
      </c>
      <c r="E18" s="26">
        <v>1400</v>
      </c>
      <c r="F18" s="26">
        <v>600</v>
      </c>
      <c r="G18" s="37">
        <f t="shared" si="0"/>
        <v>500</v>
      </c>
      <c r="H18" s="41">
        <f t="shared" si="2"/>
        <v>50</v>
      </c>
      <c r="I18" s="42">
        <f t="shared" si="2"/>
        <v>100</v>
      </c>
      <c r="J18" s="41">
        <f t="shared" si="2"/>
        <v>125</v>
      </c>
      <c r="K18" s="41">
        <f t="shared" si="2"/>
        <v>166.66666666666666</v>
      </c>
      <c r="L18" s="41">
        <f t="shared" si="2"/>
        <v>200</v>
      </c>
      <c r="M18" s="41">
        <f t="shared" si="2"/>
        <v>250</v>
      </c>
      <c r="N18" s="41">
        <f t="shared" si="2"/>
        <v>500</v>
      </c>
      <c r="O18" s="41">
        <f t="shared" si="2"/>
        <v>1000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85</v>
      </c>
      <c r="D19" s="25">
        <v>65</v>
      </c>
      <c r="E19" s="26">
        <v>0</v>
      </c>
      <c r="F19" s="26">
        <v>85</v>
      </c>
      <c r="G19" s="37">
        <f t="shared" si="0"/>
        <v>-20</v>
      </c>
      <c r="H19" s="41">
        <f t="shared" si="2"/>
        <v>-2</v>
      </c>
      <c r="I19" s="42">
        <f t="shared" si="2"/>
        <v>-4</v>
      </c>
      <c r="J19" s="41">
        <f t="shared" si="2"/>
        <v>-5</v>
      </c>
      <c r="K19" s="41">
        <f t="shared" si="2"/>
        <v>-6.666666666666667</v>
      </c>
      <c r="L19" s="41">
        <f t="shared" si="2"/>
        <v>-8</v>
      </c>
      <c r="M19" s="41">
        <f t="shared" si="2"/>
        <v>-10</v>
      </c>
      <c r="N19" s="41">
        <f t="shared" si="2"/>
        <v>-20</v>
      </c>
      <c r="O19" s="41">
        <f t="shared" si="2"/>
        <v>-40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8</v>
      </c>
      <c r="D20" s="24">
        <v>10</v>
      </c>
      <c r="E20" s="26">
        <v>21</v>
      </c>
      <c r="F20" s="26">
        <v>8</v>
      </c>
      <c r="G20" s="37">
        <f t="shared" si="0"/>
        <v>-19</v>
      </c>
      <c r="H20" s="41">
        <f t="shared" si="2"/>
        <v>-1.9</v>
      </c>
      <c r="I20" s="42">
        <f t="shared" si="2"/>
        <v>-3.8</v>
      </c>
      <c r="J20" s="41">
        <f t="shared" si="2"/>
        <v>-4.75</v>
      </c>
      <c r="K20" s="41">
        <f t="shared" si="2"/>
        <v>-6.333333333333333</v>
      </c>
      <c r="L20" s="41">
        <f t="shared" si="2"/>
        <v>-7.6</v>
      </c>
      <c r="M20" s="41">
        <f t="shared" si="2"/>
        <v>-9.5</v>
      </c>
      <c r="N20" s="41">
        <f t="shared" si="2"/>
        <v>-19</v>
      </c>
      <c r="O20" s="41">
        <f t="shared" si="2"/>
        <v>-38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5</v>
      </c>
      <c r="D21" s="24">
        <v>7</v>
      </c>
      <c r="E21" s="26">
        <v>11</v>
      </c>
      <c r="F21" s="26">
        <v>5</v>
      </c>
      <c r="G21" s="37">
        <f t="shared" si="0"/>
        <v>-9</v>
      </c>
      <c r="H21" s="41">
        <f t="shared" si="2"/>
        <v>-0.9</v>
      </c>
      <c r="I21" s="42">
        <f t="shared" si="2"/>
        <v>-1.8</v>
      </c>
      <c r="J21" s="41">
        <f t="shared" si="2"/>
        <v>-2.25</v>
      </c>
      <c r="K21" s="41">
        <f t="shared" si="2"/>
        <v>-3</v>
      </c>
      <c r="L21" s="41">
        <f t="shared" si="2"/>
        <v>-3.6</v>
      </c>
      <c r="M21" s="41">
        <f t="shared" si="2"/>
        <v>-4.5</v>
      </c>
      <c r="N21" s="41">
        <f t="shared" si="2"/>
        <v>-9</v>
      </c>
      <c r="O21" s="41">
        <f t="shared" si="2"/>
        <v>-18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0.3</v>
      </c>
      <c r="D22" s="24">
        <v>1</v>
      </c>
      <c r="E22" s="26">
        <v>1.2</v>
      </c>
      <c r="F22" s="26">
        <v>0.3</v>
      </c>
      <c r="G22" s="37">
        <f t="shared" si="0"/>
        <v>-0.49999999999999994</v>
      </c>
      <c r="H22" s="41">
        <f t="shared" si="2"/>
        <v>-0.049999999999999996</v>
      </c>
      <c r="I22" s="42">
        <f t="shared" si="2"/>
        <v>-0.09999999999999999</v>
      </c>
      <c r="J22" s="41">
        <f t="shared" si="2"/>
        <v>-0.12499999999999999</v>
      </c>
      <c r="K22" s="41">
        <f t="shared" si="2"/>
        <v>-0.16666666666666666</v>
      </c>
      <c r="L22" s="41">
        <f t="shared" si="2"/>
        <v>-0.19999999999999998</v>
      </c>
      <c r="M22" s="41">
        <f t="shared" si="2"/>
        <v>-0.24999999999999997</v>
      </c>
      <c r="N22" s="41">
        <f t="shared" si="2"/>
        <v>-0.49999999999999994</v>
      </c>
      <c r="O22" s="41">
        <f t="shared" si="2"/>
        <v>-0.9999999999999999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20</v>
      </c>
      <c r="D23" s="24">
        <v>60</v>
      </c>
      <c r="E23" s="26">
        <v>42</v>
      </c>
      <c r="F23" s="26">
        <v>20</v>
      </c>
      <c r="G23" s="37">
        <f t="shared" si="0"/>
        <v>-2</v>
      </c>
      <c r="H23" s="41">
        <f t="shared" si="2"/>
        <v>-0.2</v>
      </c>
      <c r="I23" s="42">
        <f t="shared" si="2"/>
        <v>-0.4</v>
      </c>
      <c r="J23" s="41">
        <f t="shared" si="2"/>
        <v>-0.5</v>
      </c>
      <c r="K23" s="41">
        <f t="shared" si="2"/>
        <v>-0.6666666666666666</v>
      </c>
      <c r="L23" s="41">
        <f t="shared" si="2"/>
        <v>-0.8</v>
      </c>
      <c r="M23" s="41">
        <f t="shared" si="2"/>
        <v>-1</v>
      </c>
      <c r="N23" s="41">
        <f t="shared" si="2"/>
        <v>-2</v>
      </c>
      <c r="O23" s="41">
        <f t="shared" si="2"/>
        <v>-4</v>
      </c>
      <c r="P23" s="1" t="s">
        <v>24</v>
      </c>
    </row>
    <row r="25" spans="1:13" ht="12.75">
      <c r="A25" s="17" t="s">
        <v>46</v>
      </c>
      <c r="B25" s="14"/>
      <c r="C25" s="14"/>
      <c r="D25" s="14"/>
      <c r="E25" s="18"/>
      <c r="F25" s="43"/>
      <c r="G25" s="18"/>
      <c r="H25" s="18"/>
      <c r="I25" s="18"/>
      <c r="J25" s="18"/>
      <c r="K25" s="18"/>
      <c r="L25" s="18"/>
      <c r="M25" s="18"/>
    </row>
    <row r="26" spans="1:5" ht="12.75">
      <c r="A26" s="17"/>
      <c r="B26" s="14"/>
      <c r="C26" s="14"/>
      <c r="D26" s="14" t="s">
        <v>38</v>
      </c>
      <c r="E26" s="14" t="s">
        <v>39</v>
      </c>
    </row>
    <row r="27" spans="1:5" ht="12.75">
      <c r="A27" s="14" t="s">
        <v>40</v>
      </c>
      <c r="B27" s="14"/>
      <c r="C27" s="14"/>
      <c r="D27" s="33">
        <v>5400</v>
      </c>
      <c r="E27" s="33">
        <v>8400</v>
      </c>
    </row>
    <row r="28" spans="1:5" ht="12.75">
      <c r="A28" s="14" t="s">
        <v>41</v>
      </c>
      <c r="B28" s="14"/>
      <c r="C28" s="14"/>
      <c r="D28" s="30">
        <f>D27/4.184</f>
        <v>1290.6309751434035</v>
      </c>
      <c r="E28" s="30">
        <f>E27/4.184</f>
        <v>2007.6481835564052</v>
      </c>
    </row>
    <row r="29" spans="1:5" ht="12.75">
      <c r="A29" s="14" t="s">
        <v>44</v>
      </c>
      <c r="B29" s="14"/>
      <c r="C29" s="14"/>
      <c r="D29" s="14"/>
      <c r="E29" s="31">
        <v>2000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31" sqref="D31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5" width="7.7109375" style="0" customWidth="1"/>
    <col min="6" max="6" width="10.28125" style="0" bestFit="1" customWidth="1"/>
    <col min="7" max="7" width="7.7109375" style="0" customWidth="1"/>
    <col min="8" max="16" width="6.7109375" style="0" customWidth="1"/>
    <col min="17" max="16384" width="9.140625" style="0" customWidth="1"/>
  </cols>
  <sheetData>
    <row r="1" spans="1:14" ht="12.75">
      <c r="A1" s="13" t="s">
        <v>48</v>
      </c>
      <c r="B1" s="14"/>
      <c r="C1" s="14"/>
      <c r="D1" s="14"/>
      <c r="N1" s="49"/>
    </row>
    <row r="2" spans="1:16" ht="12.75">
      <c r="A2" s="13" t="s">
        <v>30</v>
      </c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350</v>
      </c>
      <c r="D5" s="24">
        <v>800</v>
      </c>
      <c r="E5" s="26">
        <v>2300</v>
      </c>
      <c r="F5" s="26">
        <v>350</v>
      </c>
      <c r="G5" s="37">
        <f>D5-E5-F5</f>
        <v>-1850</v>
      </c>
      <c r="H5" s="41">
        <f aca="true" t="shared" si="0" ref="H5:O14">$G5/(0.5*$E$29*H$4/10000)</f>
        <v>-176.1904761904762</v>
      </c>
      <c r="I5" s="42">
        <f t="shared" si="0"/>
        <v>-352.3809523809524</v>
      </c>
      <c r="J5" s="41">
        <f t="shared" si="0"/>
        <v>-440.4761904761905</v>
      </c>
      <c r="K5" s="41">
        <f t="shared" si="0"/>
        <v>-587.3015873015873</v>
      </c>
      <c r="L5" s="41">
        <f t="shared" si="0"/>
        <v>-704.7619047619048</v>
      </c>
      <c r="M5" s="41">
        <f t="shared" si="0"/>
        <v>-880.952380952381</v>
      </c>
      <c r="N5" s="41">
        <f t="shared" si="0"/>
        <v>-1761.904761904762</v>
      </c>
      <c r="O5" s="41">
        <f t="shared" si="0"/>
        <v>-3523.809523809524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4600</v>
      </c>
      <c r="F6" s="38">
        <v>2100</v>
      </c>
      <c r="G6" s="37">
        <f aca="true" t="shared" si="1" ref="G6:G23">D6-E6-F6</f>
        <v>-1700</v>
      </c>
      <c r="H6" s="41">
        <f t="shared" si="0"/>
        <v>-161.9047619047619</v>
      </c>
      <c r="I6" s="42">
        <f t="shared" si="0"/>
        <v>-323.8095238095238</v>
      </c>
      <c r="J6" s="41">
        <f t="shared" si="0"/>
        <v>-404.76190476190476</v>
      </c>
      <c r="K6" s="41">
        <f t="shared" si="0"/>
        <v>-539.6825396825396</v>
      </c>
      <c r="L6" s="41">
        <f t="shared" si="0"/>
        <v>-647.6190476190476</v>
      </c>
      <c r="M6" s="41">
        <f t="shared" si="0"/>
        <v>-809.5238095238095</v>
      </c>
      <c r="N6" s="41">
        <f t="shared" si="0"/>
        <v>-1619.047619047619</v>
      </c>
      <c r="O6" s="41">
        <f t="shared" si="0"/>
        <v>-3238.095238095238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25</v>
      </c>
      <c r="E7" s="26">
        <v>5</v>
      </c>
      <c r="F7" s="26">
        <v>10</v>
      </c>
      <c r="G7" s="37">
        <f t="shared" si="1"/>
        <v>10</v>
      </c>
      <c r="H7" s="41">
        <f t="shared" si="0"/>
        <v>0.9523809523809523</v>
      </c>
      <c r="I7" s="42">
        <f t="shared" si="0"/>
        <v>1.9047619047619047</v>
      </c>
      <c r="J7" s="41">
        <f t="shared" si="0"/>
        <v>2.380952380952381</v>
      </c>
      <c r="K7" s="41">
        <f t="shared" si="0"/>
        <v>3.174603174603175</v>
      </c>
      <c r="L7" s="41">
        <f t="shared" si="0"/>
        <v>3.8095238095238093</v>
      </c>
      <c r="M7" s="41">
        <f t="shared" si="0"/>
        <v>4.761904761904762</v>
      </c>
      <c r="N7" s="41">
        <f t="shared" si="0"/>
        <v>9.523809523809524</v>
      </c>
      <c r="O7" s="41">
        <f t="shared" si="0"/>
        <v>19.047619047619047</v>
      </c>
      <c r="P7" s="1" t="s">
        <v>2</v>
      </c>
    </row>
    <row r="8" spans="1:16" ht="12.75">
      <c r="A8" s="1" t="s">
        <v>3</v>
      </c>
      <c r="B8" s="4" t="s">
        <v>16</v>
      </c>
      <c r="C8" s="21">
        <v>5</v>
      </c>
      <c r="D8" s="24">
        <v>100</v>
      </c>
      <c r="E8" s="26">
        <v>7.1</v>
      </c>
      <c r="F8" s="26">
        <v>5</v>
      </c>
      <c r="G8" s="37">
        <f t="shared" si="1"/>
        <v>87.9</v>
      </c>
      <c r="H8" s="41">
        <f t="shared" si="0"/>
        <v>8.371428571428572</v>
      </c>
      <c r="I8" s="42">
        <f t="shared" si="0"/>
        <v>16.742857142857144</v>
      </c>
      <c r="J8" s="41">
        <f t="shared" si="0"/>
        <v>20.92857142857143</v>
      </c>
      <c r="K8" s="41">
        <f t="shared" si="0"/>
        <v>27.90476190476191</v>
      </c>
      <c r="L8" s="41">
        <f t="shared" si="0"/>
        <v>33.48571428571429</v>
      </c>
      <c r="M8" s="41">
        <f t="shared" si="0"/>
        <v>41.85714285714286</v>
      </c>
      <c r="N8" s="41">
        <f t="shared" si="0"/>
        <v>83.71428571428572</v>
      </c>
      <c r="O8" s="41">
        <f t="shared" si="0"/>
        <v>167.42857142857144</v>
      </c>
      <c r="P8" s="1" t="s">
        <v>3</v>
      </c>
    </row>
    <row r="9" spans="1:16" ht="12.75">
      <c r="A9" s="1" t="s">
        <v>4</v>
      </c>
      <c r="B9" s="4" t="s">
        <v>16</v>
      </c>
      <c r="C9" s="21">
        <v>0.6</v>
      </c>
      <c r="D9" s="25">
        <v>15</v>
      </c>
      <c r="E9" s="26">
        <v>1.4</v>
      </c>
      <c r="F9" s="26">
        <v>0.6</v>
      </c>
      <c r="G9" s="37">
        <f t="shared" si="1"/>
        <v>13</v>
      </c>
      <c r="H9" s="41">
        <f t="shared" si="0"/>
        <v>1.2380952380952381</v>
      </c>
      <c r="I9" s="42">
        <f t="shared" si="0"/>
        <v>2.4761904761904763</v>
      </c>
      <c r="J9" s="41">
        <f t="shared" si="0"/>
        <v>3.095238095238095</v>
      </c>
      <c r="K9" s="41">
        <f t="shared" si="0"/>
        <v>4.126984126984127</v>
      </c>
      <c r="L9" s="41">
        <f t="shared" si="0"/>
        <v>4.9523809523809526</v>
      </c>
      <c r="M9" s="41">
        <f t="shared" si="0"/>
        <v>6.19047619047619</v>
      </c>
      <c r="N9" s="41">
        <f t="shared" si="0"/>
        <v>12.38095238095238</v>
      </c>
      <c r="O9" s="41">
        <f t="shared" si="0"/>
        <v>24.76190476190476</v>
      </c>
      <c r="P9" s="1" t="s">
        <v>4</v>
      </c>
    </row>
    <row r="10" spans="1:16" ht="12.75">
      <c r="A10" s="1" t="s">
        <v>5</v>
      </c>
      <c r="B10" s="4" t="s">
        <v>16</v>
      </c>
      <c r="C10" s="23">
        <v>0.7</v>
      </c>
      <c r="D10" s="25">
        <v>12</v>
      </c>
      <c r="E10" s="26">
        <v>2.3</v>
      </c>
      <c r="F10" s="32">
        <v>0.7</v>
      </c>
      <c r="G10" s="37">
        <f t="shared" si="1"/>
        <v>9</v>
      </c>
      <c r="H10" s="41">
        <f t="shared" si="0"/>
        <v>0.8571428571428571</v>
      </c>
      <c r="I10" s="42">
        <f t="shared" si="0"/>
        <v>1.7142857142857142</v>
      </c>
      <c r="J10" s="41">
        <f t="shared" si="0"/>
        <v>2.142857142857143</v>
      </c>
      <c r="K10" s="41">
        <f t="shared" si="0"/>
        <v>2.857142857142857</v>
      </c>
      <c r="L10" s="41">
        <f t="shared" si="0"/>
        <v>3.4285714285714284</v>
      </c>
      <c r="M10" s="41">
        <f t="shared" si="0"/>
        <v>4.285714285714286</v>
      </c>
      <c r="N10" s="41">
        <f t="shared" si="0"/>
        <v>8.571428571428571</v>
      </c>
      <c r="O10" s="41">
        <f t="shared" si="0"/>
        <v>17.142857142857142</v>
      </c>
      <c r="P10" s="1" t="s">
        <v>5</v>
      </c>
    </row>
    <row r="11" spans="1:16" ht="12.75">
      <c r="A11" s="1" t="s">
        <v>6</v>
      </c>
      <c r="B11" s="4" t="s">
        <v>16</v>
      </c>
      <c r="C11" s="21">
        <v>9</v>
      </c>
      <c r="D11" s="24">
        <v>150</v>
      </c>
      <c r="E11" s="26">
        <v>13</v>
      </c>
      <c r="F11" s="26">
        <v>9</v>
      </c>
      <c r="G11" s="37">
        <f t="shared" si="1"/>
        <v>128</v>
      </c>
      <c r="H11" s="41">
        <f t="shared" si="0"/>
        <v>12.19047619047619</v>
      </c>
      <c r="I11" s="42">
        <f t="shared" si="0"/>
        <v>24.38095238095238</v>
      </c>
      <c r="J11" s="41">
        <f t="shared" si="0"/>
        <v>30.476190476190474</v>
      </c>
      <c r="K11" s="41">
        <f t="shared" si="0"/>
        <v>40.63492063492063</v>
      </c>
      <c r="L11" s="41">
        <f t="shared" si="0"/>
        <v>48.76190476190476</v>
      </c>
      <c r="M11" s="41">
        <f t="shared" si="0"/>
        <v>60.95238095238095</v>
      </c>
      <c r="N11" s="41">
        <f t="shared" si="0"/>
        <v>121.9047619047619</v>
      </c>
      <c r="O11" s="41">
        <f t="shared" si="0"/>
        <v>243.8095238095238</v>
      </c>
      <c r="P11" s="1" t="s">
        <v>6</v>
      </c>
    </row>
    <row r="12" spans="1:16" ht="12.75">
      <c r="A12" s="1" t="s">
        <v>7</v>
      </c>
      <c r="B12" s="4" t="s">
        <v>16</v>
      </c>
      <c r="C12" s="21">
        <v>0.7</v>
      </c>
      <c r="D12" s="24">
        <v>5</v>
      </c>
      <c r="E12" s="26">
        <v>1.1</v>
      </c>
      <c r="F12" s="26">
        <v>0.7</v>
      </c>
      <c r="G12" s="37">
        <f t="shared" si="1"/>
        <v>3.2</v>
      </c>
      <c r="H12" s="41">
        <f t="shared" si="0"/>
        <v>0.3047619047619048</v>
      </c>
      <c r="I12" s="42">
        <f t="shared" si="0"/>
        <v>0.6095238095238096</v>
      </c>
      <c r="J12" s="41">
        <f t="shared" si="0"/>
        <v>0.7619047619047619</v>
      </c>
      <c r="K12" s="41">
        <f t="shared" si="0"/>
        <v>1.015873015873016</v>
      </c>
      <c r="L12" s="41">
        <f t="shared" si="0"/>
        <v>1.2190476190476192</v>
      </c>
      <c r="M12" s="41">
        <f t="shared" si="0"/>
        <v>1.5238095238095237</v>
      </c>
      <c r="N12" s="41">
        <f t="shared" si="0"/>
        <v>3.0476190476190474</v>
      </c>
      <c r="O12" s="41">
        <f t="shared" si="0"/>
        <v>6.095238095238095</v>
      </c>
      <c r="P12" s="1" t="s">
        <v>7</v>
      </c>
    </row>
    <row r="13" spans="1:16" ht="12.75">
      <c r="A13" s="1" t="s">
        <v>8</v>
      </c>
      <c r="B13" s="3" t="s">
        <v>15</v>
      </c>
      <c r="C13" s="21">
        <v>80</v>
      </c>
      <c r="D13" s="24">
        <v>200</v>
      </c>
      <c r="E13" s="26">
        <v>0</v>
      </c>
      <c r="F13" s="26">
        <v>80</v>
      </c>
      <c r="G13" s="37">
        <f t="shared" si="1"/>
        <v>120</v>
      </c>
      <c r="H13" s="41">
        <f t="shared" si="0"/>
        <v>11.428571428571429</v>
      </c>
      <c r="I13" s="42">
        <f t="shared" si="0"/>
        <v>22.857142857142858</v>
      </c>
      <c r="J13" s="41">
        <f t="shared" si="0"/>
        <v>28.57142857142857</v>
      </c>
      <c r="K13" s="41">
        <f t="shared" si="0"/>
        <v>38.095238095238095</v>
      </c>
      <c r="L13" s="41">
        <f t="shared" si="0"/>
        <v>45.714285714285715</v>
      </c>
      <c r="M13" s="41">
        <f t="shared" si="0"/>
        <v>57.14285714285714</v>
      </c>
      <c r="N13" s="41">
        <f t="shared" si="0"/>
        <v>114.28571428571428</v>
      </c>
      <c r="O13" s="41">
        <f t="shared" si="0"/>
        <v>228.57142857142856</v>
      </c>
      <c r="P13" s="1" t="s">
        <v>8</v>
      </c>
    </row>
    <row r="14" spans="1:16" ht="12.75">
      <c r="A14" s="1" t="s">
        <v>9</v>
      </c>
      <c r="B14" s="3" t="s">
        <v>15</v>
      </c>
      <c r="C14" s="23">
        <v>0.8</v>
      </c>
      <c r="D14" s="25">
        <v>530</v>
      </c>
      <c r="E14" s="26">
        <v>7.2</v>
      </c>
      <c r="F14" s="32">
        <v>0.8</v>
      </c>
      <c r="G14" s="37">
        <f t="shared" si="1"/>
        <v>522</v>
      </c>
      <c r="H14" s="41">
        <f t="shared" si="0"/>
        <v>49.714285714285715</v>
      </c>
      <c r="I14" s="42">
        <f t="shared" si="0"/>
        <v>99.42857142857143</v>
      </c>
      <c r="J14" s="41">
        <f t="shared" si="0"/>
        <v>124.28571428571428</v>
      </c>
      <c r="K14" s="41">
        <f t="shared" si="0"/>
        <v>165.71428571428572</v>
      </c>
      <c r="L14" s="41">
        <f t="shared" si="0"/>
        <v>198.85714285714286</v>
      </c>
      <c r="M14" s="41">
        <f t="shared" si="0"/>
        <v>248.57142857142856</v>
      </c>
      <c r="N14" s="41">
        <f t="shared" si="0"/>
        <v>497.1428571428571</v>
      </c>
      <c r="O14" s="41">
        <f t="shared" si="0"/>
        <v>994.2857142857142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2</v>
      </c>
      <c r="D15" s="25">
        <v>55</v>
      </c>
      <c r="E15" s="26">
        <v>5</v>
      </c>
      <c r="F15" s="26">
        <v>2</v>
      </c>
      <c r="G15" s="37">
        <f t="shared" si="1"/>
        <v>48</v>
      </c>
      <c r="H15" s="41">
        <f aca="true" t="shared" si="2" ref="H15:O23">$G15/(0.5*$E$29*H$4/10000)</f>
        <v>4.571428571428571</v>
      </c>
      <c r="I15" s="42">
        <f t="shared" si="2"/>
        <v>9.142857142857142</v>
      </c>
      <c r="J15" s="41">
        <f t="shared" si="2"/>
        <v>11.428571428571429</v>
      </c>
      <c r="K15" s="41">
        <f t="shared" si="2"/>
        <v>15.238095238095239</v>
      </c>
      <c r="L15" s="41">
        <f t="shared" si="2"/>
        <v>18.285714285714285</v>
      </c>
      <c r="M15" s="41">
        <f t="shared" si="2"/>
        <v>22.857142857142858</v>
      </c>
      <c r="N15" s="41">
        <f t="shared" si="2"/>
        <v>45.714285714285715</v>
      </c>
      <c r="O15" s="41">
        <f t="shared" si="2"/>
        <v>91.42857142857143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8</v>
      </c>
      <c r="D16" s="25">
        <v>270</v>
      </c>
      <c r="E16" s="26">
        <v>35</v>
      </c>
      <c r="F16" s="26">
        <v>8</v>
      </c>
      <c r="G16" s="37">
        <f t="shared" si="1"/>
        <v>227</v>
      </c>
      <c r="H16" s="41">
        <f t="shared" si="2"/>
        <v>21.61904761904762</v>
      </c>
      <c r="I16" s="42">
        <f t="shared" si="2"/>
        <v>43.23809523809524</v>
      </c>
      <c r="J16" s="41">
        <f t="shared" si="2"/>
        <v>54.047619047619044</v>
      </c>
      <c r="K16" s="41">
        <f t="shared" si="2"/>
        <v>72.06349206349206</v>
      </c>
      <c r="L16" s="41">
        <f t="shared" si="2"/>
        <v>86.47619047619048</v>
      </c>
      <c r="M16" s="41">
        <f t="shared" si="2"/>
        <v>108.09523809523809</v>
      </c>
      <c r="N16" s="41">
        <f t="shared" si="2"/>
        <v>216.19047619047618</v>
      </c>
      <c r="O16" s="41">
        <f t="shared" si="2"/>
        <v>432.38095238095235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30</v>
      </c>
      <c r="D17" s="24">
        <v>270</v>
      </c>
      <c r="E17" s="26">
        <v>180</v>
      </c>
      <c r="F17" s="26">
        <v>30</v>
      </c>
      <c r="G17" s="37">
        <f t="shared" si="1"/>
        <v>60</v>
      </c>
      <c r="H17" s="41">
        <f t="shared" si="2"/>
        <v>5.714285714285714</v>
      </c>
      <c r="I17" s="42">
        <f t="shared" si="2"/>
        <v>11.428571428571429</v>
      </c>
      <c r="J17" s="41">
        <f t="shared" si="2"/>
        <v>14.285714285714285</v>
      </c>
      <c r="K17" s="41">
        <f t="shared" si="2"/>
        <v>19.047619047619047</v>
      </c>
      <c r="L17" s="41">
        <f t="shared" si="2"/>
        <v>22.857142857142858</v>
      </c>
      <c r="M17" s="41">
        <f t="shared" si="2"/>
        <v>28.57142857142857</v>
      </c>
      <c r="N17" s="41">
        <f t="shared" si="2"/>
        <v>57.14285714285714</v>
      </c>
      <c r="O17" s="41">
        <f t="shared" si="2"/>
        <v>114.28571428571428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600</v>
      </c>
      <c r="D18" s="24">
        <v>2500</v>
      </c>
      <c r="E18" s="26">
        <v>1300</v>
      </c>
      <c r="F18" s="26">
        <v>600</v>
      </c>
      <c r="G18" s="37">
        <f t="shared" si="1"/>
        <v>600</v>
      </c>
      <c r="H18" s="41">
        <f t="shared" si="2"/>
        <v>57.142857142857146</v>
      </c>
      <c r="I18" s="42">
        <f t="shared" si="2"/>
        <v>114.28571428571429</v>
      </c>
      <c r="J18" s="41">
        <f t="shared" si="2"/>
        <v>142.85714285714286</v>
      </c>
      <c r="K18" s="41">
        <f t="shared" si="2"/>
        <v>190.47619047619048</v>
      </c>
      <c r="L18" s="41">
        <f t="shared" si="2"/>
        <v>228.57142857142858</v>
      </c>
      <c r="M18" s="41">
        <f t="shared" si="2"/>
        <v>285.7142857142857</v>
      </c>
      <c r="N18" s="41">
        <f t="shared" si="2"/>
        <v>571.4285714285714</v>
      </c>
      <c r="O18" s="41">
        <f t="shared" si="2"/>
        <v>1142.857142857143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120</v>
      </c>
      <c r="D19" s="24">
        <v>65</v>
      </c>
      <c r="E19" s="26">
        <v>0</v>
      </c>
      <c r="F19" s="26">
        <v>120</v>
      </c>
      <c r="G19" s="37">
        <f t="shared" si="1"/>
        <v>-55</v>
      </c>
      <c r="H19" s="41">
        <f t="shared" si="2"/>
        <v>-5.238095238095238</v>
      </c>
      <c r="I19" s="42">
        <f t="shared" si="2"/>
        <v>-10.476190476190476</v>
      </c>
      <c r="J19" s="41">
        <f t="shared" si="2"/>
        <v>-13.095238095238095</v>
      </c>
      <c r="K19" s="41">
        <f t="shared" si="2"/>
        <v>-17.460317460317462</v>
      </c>
      <c r="L19" s="41">
        <f t="shared" si="2"/>
        <v>-20.952380952380953</v>
      </c>
      <c r="M19" s="41">
        <f t="shared" si="2"/>
        <v>-26.19047619047619</v>
      </c>
      <c r="N19" s="41">
        <f t="shared" si="2"/>
        <v>-52.38095238095238</v>
      </c>
      <c r="O19" s="41">
        <f t="shared" si="2"/>
        <v>-104.76190476190476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8</v>
      </c>
      <c r="D20" s="24">
        <v>10</v>
      </c>
      <c r="E20" s="26">
        <v>13</v>
      </c>
      <c r="F20" s="26">
        <v>8</v>
      </c>
      <c r="G20" s="37">
        <f t="shared" si="1"/>
        <v>-11</v>
      </c>
      <c r="H20" s="41">
        <f t="shared" si="2"/>
        <v>-1.0476190476190477</v>
      </c>
      <c r="I20" s="42">
        <f t="shared" si="2"/>
        <v>-2.0952380952380953</v>
      </c>
      <c r="J20" s="41">
        <f t="shared" si="2"/>
        <v>-2.619047619047619</v>
      </c>
      <c r="K20" s="41">
        <f t="shared" si="2"/>
        <v>-3.492063492063492</v>
      </c>
      <c r="L20" s="41">
        <f t="shared" si="2"/>
        <v>-4.190476190476191</v>
      </c>
      <c r="M20" s="41">
        <f t="shared" si="2"/>
        <v>-5.238095238095238</v>
      </c>
      <c r="N20" s="41">
        <f t="shared" si="2"/>
        <v>-10.476190476190476</v>
      </c>
      <c r="O20" s="41">
        <f t="shared" si="2"/>
        <v>-20.952380952380953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6</v>
      </c>
      <c r="D21" s="24">
        <v>7</v>
      </c>
      <c r="E21" s="26">
        <v>9.3</v>
      </c>
      <c r="F21" s="26">
        <v>6</v>
      </c>
      <c r="G21" s="37">
        <f t="shared" si="1"/>
        <v>-8.3</v>
      </c>
      <c r="H21" s="41">
        <f t="shared" si="2"/>
        <v>-0.7904761904761906</v>
      </c>
      <c r="I21" s="42">
        <f t="shared" si="2"/>
        <v>-1.580952380952381</v>
      </c>
      <c r="J21" s="41">
        <f t="shared" si="2"/>
        <v>-1.9761904761904763</v>
      </c>
      <c r="K21" s="41">
        <f t="shared" si="2"/>
        <v>-2.6349206349206353</v>
      </c>
      <c r="L21" s="41">
        <f t="shared" si="2"/>
        <v>-3.161904761904762</v>
      </c>
      <c r="M21" s="41">
        <f t="shared" si="2"/>
        <v>-3.9523809523809526</v>
      </c>
      <c r="N21" s="41">
        <f t="shared" si="2"/>
        <v>-7.904761904761905</v>
      </c>
      <c r="O21" s="41">
        <f t="shared" si="2"/>
        <v>-15.80952380952381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0.4</v>
      </c>
      <c r="D22" s="24">
        <v>1</v>
      </c>
      <c r="E22" s="26">
        <v>1</v>
      </c>
      <c r="F22" s="26">
        <v>0.4</v>
      </c>
      <c r="G22" s="37">
        <f t="shared" si="1"/>
        <v>-0.4</v>
      </c>
      <c r="H22" s="41">
        <f t="shared" si="2"/>
        <v>-0.0380952380952381</v>
      </c>
      <c r="I22" s="42">
        <f t="shared" si="2"/>
        <v>-0.0761904761904762</v>
      </c>
      <c r="J22" s="41">
        <f t="shared" si="2"/>
        <v>-0.09523809523809523</v>
      </c>
      <c r="K22" s="41">
        <f t="shared" si="2"/>
        <v>-0.126984126984127</v>
      </c>
      <c r="L22" s="41">
        <f t="shared" si="2"/>
        <v>-0.1523809523809524</v>
      </c>
      <c r="M22" s="41">
        <f t="shared" si="2"/>
        <v>-0.19047619047619047</v>
      </c>
      <c r="N22" s="41">
        <f t="shared" si="2"/>
        <v>-0.38095238095238093</v>
      </c>
      <c r="O22" s="41">
        <f t="shared" si="2"/>
        <v>-0.7619047619047619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25</v>
      </c>
      <c r="D23" s="24">
        <v>60</v>
      </c>
      <c r="E23" s="26">
        <v>42</v>
      </c>
      <c r="F23" s="26">
        <v>25</v>
      </c>
      <c r="G23" s="37">
        <f t="shared" si="1"/>
        <v>-7</v>
      </c>
      <c r="H23" s="41">
        <f t="shared" si="2"/>
        <v>-0.6666666666666666</v>
      </c>
      <c r="I23" s="42">
        <f t="shared" si="2"/>
        <v>-1.3333333333333333</v>
      </c>
      <c r="J23" s="41">
        <f t="shared" si="2"/>
        <v>-1.6666666666666665</v>
      </c>
      <c r="K23" s="41">
        <f t="shared" si="2"/>
        <v>-2.2222222222222223</v>
      </c>
      <c r="L23" s="41">
        <f t="shared" si="2"/>
        <v>-2.6666666666666665</v>
      </c>
      <c r="M23" s="41">
        <f t="shared" si="2"/>
        <v>-3.333333333333333</v>
      </c>
      <c r="N23" s="41">
        <f t="shared" si="2"/>
        <v>-6.666666666666666</v>
      </c>
      <c r="O23" s="41">
        <f t="shared" si="2"/>
        <v>-13.333333333333332</v>
      </c>
      <c r="P23" s="1" t="s">
        <v>24</v>
      </c>
    </row>
    <row r="25" spans="1:13" ht="12.75">
      <c r="A25" s="17" t="s">
        <v>49</v>
      </c>
      <c r="B25" s="14"/>
      <c r="C25" s="14"/>
      <c r="D25" s="14"/>
      <c r="E25" s="18"/>
      <c r="F25" s="18" t="s">
        <v>20</v>
      </c>
      <c r="G25" s="18"/>
      <c r="H25" s="18"/>
      <c r="I25" s="18"/>
      <c r="J25" s="18"/>
      <c r="K25" s="18"/>
      <c r="L25" s="18"/>
      <c r="M25" s="18"/>
    </row>
    <row r="26" spans="1:7" ht="12.75">
      <c r="A26" s="17"/>
      <c r="B26" s="14"/>
      <c r="C26" s="14"/>
      <c r="D26" s="14" t="s">
        <v>28</v>
      </c>
      <c r="E26" s="14" t="s">
        <v>19</v>
      </c>
      <c r="F26" s="18"/>
      <c r="G26" s="18"/>
    </row>
    <row r="27" spans="1:5" ht="12.75">
      <c r="A27" s="14" t="s">
        <v>40</v>
      </c>
      <c r="B27" s="14"/>
      <c r="C27" s="14"/>
      <c r="D27" s="33">
        <v>5900</v>
      </c>
      <c r="E27" s="33">
        <v>8900</v>
      </c>
    </row>
    <row r="28" spans="1:5" ht="12.75">
      <c r="A28" s="14" t="s">
        <v>41</v>
      </c>
      <c r="B28" s="14"/>
      <c r="C28" s="14"/>
      <c r="D28" s="30">
        <f>D27/4.184</f>
        <v>1410.133843212237</v>
      </c>
      <c r="E28" s="30">
        <f>E27/4.184</f>
        <v>2127.151051625239</v>
      </c>
    </row>
    <row r="29" spans="1:5" ht="12.75">
      <c r="A29" s="14" t="s">
        <v>42</v>
      </c>
      <c r="B29" s="14"/>
      <c r="C29" s="14"/>
      <c r="D29" s="14"/>
      <c r="E29" s="31">
        <v>2100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5" width="7.7109375" style="0" customWidth="1"/>
    <col min="6" max="6" width="10.28125" style="0" bestFit="1" customWidth="1"/>
    <col min="7" max="7" width="7.7109375" style="0" customWidth="1"/>
    <col min="8" max="16" width="6.7109375" style="0" customWidth="1"/>
    <col min="17" max="16384" width="9.140625" style="0" customWidth="1"/>
  </cols>
  <sheetData>
    <row r="1" spans="1:14" ht="12.75">
      <c r="A1" s="13" t="s">
        <v>51</v>
      </c>
      <c r="B1" s="33"/>
      <c r="C1" s="33"/>
      <c r="D1" s="33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6" ht="12.75">
      <c r="A2" s="13">
        <v>2000</v>
      </c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400</v>
      </c>
      <c r="D5" s="24">
        <v>1100</v>
      </c>
      <c r="E5" s="26">
        <v>1200</v>
      </c>
      <c r="F5" s="26">
        <v>770</v>
      </c>
      <c r="G5" s="37">
        <f>D5-E5-F5</f>
        <v>-870</v>
      </c>
      <c r="H5" s="41">
        <f aca="true" t="shared" si="0" ref="H5:O14">$G5/(0.5*$E$29*H$4/10000)</f>
        <v>-87</v>
      </c>
      <c r="I5" s="42">
        <f t="shared" si="0"/>
        <v>-174</v>
      </c>
      <c r="J5" s="41">
        <f t="shared" si="0"/>
        <v>-217.5</v>
      </c>
      <c r="K5" s="41">
        <f t="shared" si="0"/>
        <v>-290</v>
      </c>
      <c r="L5" s="41">
        <f t="shared" si="0"/>
        <v>-348</v>
      </c>
      <c r="M5" s="41">
        <f t="shared" si="0"/>
        <v>-435</v>
      </c>
      <c r="N5" s="41">
        <f t="shared" si="0"/>
        <v>-870</v>
      </c>
      <c r="O5" s="41">
        <f t="shared" si="0"/>
        <v>-1740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4700</v>
      </c>
      <c r="F6" s="38">
        <v>9000</v>
      </c>
      <c r="G6" s="37">
        <f aca="true" t="shared" si="1" ref="G6:G23">D6-E6-F6</f>
        <v>-8700</v>
      </c>
      <c r="H6" s="41">
        <f t="shared" si="0"/>
        <v>-870</v>
      </c>
      <c r="I6" s="42">
        <f t="shared" si="0"/>
        <v>-1740</v>
      </c>
      <c r="J6" s="41">
        <f t="shared" si="0"/>
        <v>-2175</v>
      </c>
      <c r="K6" s="41">
        <f t="shared" si="0"/>
        <v>-2900</v>
      </c>
      <c r="L6" s="41">
        <f t="shared" si="0"/>
        <v>-3480</v>
      </c>
      <c r="M6" s="41">
        <f t="shared" si="0"/>
        <v>-4350</v>
      </c>
      <c r="N6" s="41">
        <f t="shared" si="0"/>
        <v>-8700</v>
      </c>
      <c r="O6" s="41">
        <f t="shared" si="0"/>
        <v>-17400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25</v>
      </c>
      <c r="E7" s="26">
        <v>6.3</v>
      </c>
      <c r="F7" s="26">
        <v>10</v>
      </c>
      <c r="G7" s="37">
        <f t="shared" si="1"/>
        <v>8.7</v>
      </c>
      <c r="H7" s="41">
        <f t="shared" si="0"/>
        <v>0.8699999999999999</v>
      </c>
      <c r="I7" s="42">
        <f t="shared" si="0"/>
        <v>1.7399999999999998</v>
      </c>
      <c r="J7" s="41">
        <f t="shared" si="0"/>
        <v>2.175</v>
      </c>
      <c r="K7" s="41">
        <f t="shared" si="0"/>
        <v>2.9</v>
      </c>
      <c r="L7" s="41">
        <f t="shared" si="0"/>
        <v>3.4799999999999995</v>
      </c>
      <c r="M7" s="41">
        <f t="shared" si="0"/>
        <v>4.35</v>
      </c>
      <c r="N7" s="41">
        <f t="shared" si="0"/>
        <v>8.7</v>
      </c>
      <c r="O7" s="41">
        <f t="shared" si="0"/>
        <v>17.4</v>
      </c>
      <c r="P7" s="1" t="s">
        <v>2</v>
      </c>
    </row>
    <row r="8" spans="1:16" ht="12.75">
      <c r="A8" s="1" t="s">
        <v>3</v>
      </c>
      <c r="B8" s="4" t="s">
        <v>16</v>
      </c>
      <c r="C8" s="21">
        <v>6</v>
      </c>
      <c r="D8" s="24">
        <v>120</v>
      </c>
      <c r="E8" s="26">
        <v>7</v>
      </c>
      <c r="F8" s="26">
        <v>21</v>
      </c>
      <c r="G8" s="37">
        <f t="shared" si="1"/>
        <v>92</v>
      </c>
      <c r="H8" s="41">
        <f t="shared" si="0"/>
        <v>9.2</v>
      </c>
      <c r="I8" s="42">
        <f t="shared" si="0"/>
        <v>18.4</v>
      </c>
      <c r="J8" s="41">
        <f t="shared" si="0"/>
        <v>23</v>
      </c>
      <c r="K8" s="41">
        <f t="shared" si="0"/>
        <v>30.666666666666668</v>
      </c>
      <c r="L8" s="41">
        <f t="shared" si="0"/>
        <v>36.8</v>
      </c>
      <c r="M8" s="41">
        <f t="shared" si="0"/>
        <v>46</v>
      </c>
      <c r="N8" s="41">
        <f t="shared" si="0"/>
        <v>92</v>
      </c>
      <c r="O8" s="41">
        <f t="shared" si="0"/>
        <v>184</v>
      </c>
      <c r="P8" s="1" t="s">
        <v>3</v>
      </c>
    </row>
    <row r="9" spans="1:18" ht="12.75">
      <c r="A9" s="1" t="s">
        <v>4</v>
      </c>
      <c r="B9" s="4" t="s">
        <v>16</v>
      </c>
      <c r="C9" s="23">
        <v>0.9</v>
      </c>
      <c r="D9" s="25">
        <v>20</v>
      </c>
      <c r="E9" s="26">
        <v>1.3</v>
      </c>
      <c r="F9" s="26">
        <v>2</v>
      </c>
      <c r="G9" s="37">
        <f t="shared" si="1"/>
        <v>16.7</v>
      </c>
      <c r="H9" s="41">
        <f t="shared" si="0"/>
        <v>1.67</v>
      </c>
      <c r="I9" s="42">
        <f t="shared" si="0"/>
        <v>3.34</v>
      </c>
      <c r="J9" s="41">
        <f t="shared" si="0"/>
        <v>4.175</v>
      </c>
      <c r="K9" s="41">
        <f t="shared" si="0"/>
        <v>5.566666666666666</v>
      </c>
      <c r="L9" s="41">
        <f t="shared" si="0"/>
        <v>6.68</v>
      </c>
      <c r="M9" s="41">
        <f t="shared" si="0"/>
        <v>8.35</v>
      </c>
      <c r="N9" s="41">
        <f t="shared" si="0"/>
        <v>16.7</v>
      </c>
      <c r="O9" s="41">
        <f t="shared" si="0"/>
        <v>33.4</v>
      </c>
      <c r="P9" s="1" t="s">
        <v>4</v>
      </c>
      <c r="R9" s="34"/>
    </row>
    <row r="10" spans="1:16" ht="12.75">
      <c r="A10" s="1" t="s">
        <v>5</v>
      </c>
      <c r="B10" s="4" t="s">
        <v>16</v>
      </c>
      <c r="C10" s="21">
        <v>1.1</v>
      </c>
      <c r="D10" s="25">
        <v>16</v>
      </c>
      <c r="E10" s="26">
        <v>1.8</v>
      </c>
      <c r="F10" s="26">
        <v>2</v>
      </c>
      <c r="G10" s="37">
        <f t="shared" si="1"/>
        <v>12.2</v>
      </c>
      <c r="H10" s="41">
        <f t="shared" si="0"/>
        <v>1.22</v>
      </c>
      <c r="I10" s="42">
        <f t="shared" si="0"/>
        <v>2.44</v>
      </c>
      <c r="J10" s="41">
        <f t="shared" si="0"/>
        <v>3.05</v>
      </c>
      <c r="K10" s="41">
        <f t="shared" si="0"/>
        <v>4.066666666666666</v>
      </c>
      <c r="L10" s="41">
        <f t="shared" si="0"/>
        <v>4.88</v>
      </c>
      <c r="M10" s="41">
        <f t="shared" si="0"/>
        <v>6.1</v>
      </c>
      <c r="N10" s="41">
        <f t="shared" si="0"/>
        <v>12.2</v>
      </c>
      <c r="O10" s="41">
        <f t="shared" si="0"/>
        <v>24.4</v>
      </c>
      <c r="P10" s="1" t="s">
        <v>5</v>
      </c>
    </row>
    <row r="11" spans="1:16" ht="12.75">
      <c r="A11" s="1" t="s">
        <v>6</v>
      </c>
      <c r="B11" s="4" t="s">
        <v>16</v>
      </c>
      <c r="C11" s="21">
        <v>12</v>
      </c>
      <c r="D11" s="24">
        <v>220</v>
      </c>
      <c r="E11" s="26">
        <v>14</v>
      </c>
      <c r="F11" s="26">
        <v>19</v>
      </c>
      <c r="G11" s="37">
        <f t="shared" si="1"/>
        <v>187</v>
      </c>
      <c r="H11" s="41">
        <f t="shared" si="0"/>
        <v>18.7</v>
      </c>
      <c r="I11" s="42">
        <f t="shared" si="0"/>
        <v>37.4</v>
      </c>
      <c r="J11" s="41">
        <f t="shared" si="0"/>
        <v>46.75</v>
      </c>
      <c r="K11" s="41">
        <f t="shared" si="0"/>
        <v>62.333333333333336</v>
      </c>
      <c r="L11" s="41">
        <f t="shared" si="0"/>
        <v>74.8</v>
      </c>
      <c r="M11" s="41">
        <f t="shared" si="0"/>
        <v>93.5</v>
      </c>
      <c r="N11" s="41">
        <f t="shared" si="0"/>
        <v>187</v>
      </c>
      <c r="O11" s="41">
        <f t="shared" si="0"/>
        <v>374</v>
      </c>
      <c r="P11" s="1" t="s">
        <v>6</v>
      </c>
    </row>
    <row r="12" spans="1:16" ht="12.75">
      <c r="A12" s="1" t="s">
        <v>7</v>
      </c>
      <c r="B12" s="4" t="s">
        <v>16</v>
      </c>
      <c r="C12" s="23">
        <v>1</v>
      </c>
      <c r="D12" s="24">
        <v>7</v>
      </c>
      <c r="E12" s="26">
        <v>1.1</v>
      </c>
      <c r="F12" s="26">
        <v>2.5</v>
      </c>
      <c r="G12" s="37">
        <f t="shared" si="1"/>
        <v>3.4000000000000004</v>
      </c>
      <c r="H12" s="41">
        <f t="shared" si="0"/>
        <v>0.34</v>
      </c>
      <c r="I12" s="42">
        <f t="shared" si="0"/>
        <v>0.68</v>
      </c>
      <c r="J12" s="41">
        <f t="shared" si="0"/>
        <v>0.8500000000000001</v>
      </c>
      <c r="K12" s="41">
        <f t="shared" si="0"/>
        <v>1.1333333333333335</v>
      </c>
      <c r="L12" s="41">
        <f t="shared" si="0"/>
        <v>1.36</v>
      </c>
      <c r="M12" s="41">
        <f t="shared" si="0"/>
        <v>1.7000000000000002</v>
      </c>
      <c r="N12" s="41">
        <f t="shared" si="0"/>
        <v>3.4000000000000004</v>
      </c>
      <c r="O12" s="41">
        <f t="shared" si="0"/>
        <v>6.800000000000001</v>
      </c>
      <c r="P12" s="1" t="s">
        <v>7</v>
      </c>
    </row>
    <row r="13" spans="1:16" ht="12.75">
      <c r="A13" s="1" t="s">
        <v>8</v>
      </c>
      <c r="B13" s="3" t="s">
        <v>15</v>
      </c>
      <c r="C13" s="21">
        <v>130</v>
      </c>
      <c r="D13" s="24">
        <v>300</v>
      </c>
      <c r="E13" s="26">
        <v>0</v>
      </c>
      <c r="F13" s="26">
        <v>200</v>
      </c>
      <c r="G13" s="37">
        <f t="shared" si="1"/>
        <v>100</v>
      </c>
      <c r="H13" s="41">
        <f t="shared" si="0"/>
        <v>10</v>
      </c>
      <c r="I13" s="42">
        <f t="shared" si="0"/>
        <v>20</v>
      </c>
      <c r="J13" s="41">
        <f t="shared" si="0"/>
        <v>25</v>
      </c>
      <c r="K13" s="41">
        <f t="shared" si="0"/>
        <v>33.333333333333336</v>
      </c>
      <c r="L13" s="41">
        <f t="shared" si="0"/>
        <v>40</v>
      </c>
      <c r="M13" s="41">
        <f t="shared" si="0"/>
        <v>50</v>
      </c>
      <c r="N13" s="41">
        <f t="shared" si="0"/>
        <v>100</v>
      </c>
      <c r="O13" s="41">
        <f t="shared" si="0"/>
        <v>200</v>
      </c>
      <c r="P13" s="1" t="s">
        <v>8</v>
      </c>
    </row>
    <row r="14" spans="1:16" ht="12.75">
      <c r="A14" s="1" t="s">
        <v>9</v>
      </c>
      <c r="B14" s="3" t="s">
        <v>15</v>
      </c>
      <c r="C14" s="23">
        <v>1.3</v>
      </c>
      <c r="D14" s="25">
        <v>730</v>
      </c>
      <c r="E14" s="26">
        <v>6.4</v>
      </c>
      <c r="F14" s="26">
        <v>4</v>
      </c>
      <c r="G14" s="37">
        <f t="shared" si="1"/>
        <v>719.6</v>
      </c>
      <c r="H14" s="41">
        <f t="shared" si="0"/>
        <v>71.96000000000001</v>
      </c>
      <c r="I14" s="42">
        <f t="shared" si="0"/>
        <v>143.92000000000002</v>
      </c>
      <c r="J14" s="41">
        <f t="shared" si="0"/>
        <v>179.9</v>
      </c>
      <c r="K14" s="41">
        <f t="shared" si="0"/>
        <v>239.86666666666667</v>
      </c>
      <c r="L14" s="41">
        <f t="shared" si="0"/>
        <v>287.84000000000003</v>
      </c>
      <c r="M14" s="41">
        <f t="shared" si="0"/>
        <v>359.8</v>
      </c>
      <c r="N14" s="41">
        <f t="shared" si="0"/>
        <v>719.6</v>
      </c>
      <c r="O14" s="41">
        <f t="shared" si="0"/>
        <v>1439.2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4</v>
      </c>
      <c r="D15" s="25">
        <v>75</v>
      </c>
      <c r="E15" s="26">
        <v>6</v>
      </c>
      <c r="F15" s="26">
        <v>8</v>
      </c>
      <c r="G15" s="37">
        <f t="shared" si="1"/>
        <v>61</v>
      </c>
      <c r="H15" s="41">
        <f aca="true" t="shared" si="2" ref="H15:O23">$G15/(0.5*$E$29*H$4/10000)</f>
        <v>6.1</v>
      </c>
      <c r="I15" s="42">
        <f t="shared" si="2"/>
        <v>12.2</v>
      </c>
      <c r="J15" s="41">
        <f t="shared" si="2"/>
        <v>15.25</v>
      </c>
      <c r="K15" s="41">
        <f t="shared" si="2"/>
        <v>20.333333333333332</v>
      </c>
      <c r="L15" s="41">
        <f t="shared" si="2"/>
        <v>24.4</v>
      </c>
      <c r="M15" s="41">
        <f t="shared" si="2"/>
        <v>30.5</v>
      </c>
      <c r="N15" s="41">
        <f t="shared" si="2"/>
        <v>61</v>
      </c>
      <c r="O15" s="41">
        <f t="shared" si="2"/>
        <v>122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15</v>
      </c>
      <c r="D16" s="25">
        <v>370</v>
      </c>
      <c r="E16" s="26">
        <v>40</v>
      </c>
      <c r="F16" s="26">
        <v>96</v>
      </c>
      <c r="G16" s="37">
        <f t="shared" si="1"/>
        <v>234</v>
      </c>
      <c r="H16" s="41">
        <f t="shared" si="2"/>
        <v>23.4</v>
      </c>
      <c r="I16" s="42">
        <f t="shared" si="2"/>
        <v>46.8</v>
      </c>
      <c r="J16" s="41">
        <f t="shared" si="2"/>
        <v>58.5</v>
      </c>
      <c r="K16" s="41">
        <f t="shared" si="2"/>
        <v>78</v>
      </c>
      <c r="L16" s="41">
        <f t="shared" si="2"/>
        <v>93.6</v>
      </c>
      <c r="M16" s="41">
        <f t="shared" si="2"/>
        <v>117</v>
      </c>
      <c r="N16" s="41">
        <f t="shared" si="2"/>
        <v>234</v>
      </c>
      <c r="O16" s="41">
        <f t="shared" si="2"/>
        <v>468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40</v>
      </c>
      <c r="D17" s="24">
        <v>370</v>
      </c>
      <c r="E17" s="26">
        <v>130</v>
      </c>
      <c r="F17" s="26">
        <v>94</v>
      </c>
      <c r="G17" s="37">
        <f t="shared" si="1"/>
        <v>146</v>
      </c>
      <c r="H17" s="41">
        <f t="shared" si="2"/>
        <v>14.6</v>
      </c>
      <c r="I17" s="42">
        <f t="shared" si="2"/>
        <v>29.2</v>
      </c>
      <c r="J17" s="41">
        <f t="shared" si="2"/>
        <v>36.5</v>
      </c>
      <c r="K17" s="41">
        <f t="shared" si="2"/>
        <v>48.666666666666664</v>
      </c>
      <c r="L17" s="41">
        <f t="shared" si="2"/>
        <v>58.4</v>
      </c>
      <c r="M17" s="41">
        <f t="shared" si="2"/>
        <v>73</v>
      </c>
      <c r="N17" s="41">
        <f t="shared" si="2"/>
        <v>146</v>
      </c>
      <c r="O17" s="41">
        <f t="shared" si="2"/>
        <v>292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700</v>
      </c>
      <c r="D18" s="24">
        <v>2500</v>
      </c>
      <c r="E18" s="26">
        <v>1000</v>
      </c>
      <c r="F18" s="26">
        <v>200</v>
      </c>
      <c r="G18" s="37">
        <f t="shared" si="1"/>
        <v>1300</v>
      </c>
      <c r="H18" s="41">
        <f t="shared" si="2"/>
        <v>130</v>
      </c>
      <c r="I18" s="42">
        <f t="shared" si="2"/>
        <v>260</v>
      </c>
      <c r="J18" s="41">
        <f t="shared" si="2"/>
        <v>325</v>
      </c>
      <c r="K18" s="41">
        <f t="shared" si="2"/>
        <v>433.3333333333333</v>
      </c>
      <c r="L18" s="41">
        <f t="shared" si="2"/>
        <v>520</v>
      </c>
      <c r="M18" s="41">
        <f t="shared" si="2"/>
        <v>650</v>
      </c>
      <c r="N18" s="41">
        <f t="shared" si="2"/>
        <v>1300</v>
      </c>
      <c r="O18" s="41">
        <f t="shared" si="2"/>
        <v>2600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200</v>
      </c>
      <c r="D19" s="25">
        <v>250</v>
      </c>
      <c r="E19" s="26">
        <v>0</v>
      </c>
      <c r="F19" s="26">
        <v>130</v>
      </c>
      <c r="G19" s="37">
        <f t="shared" si="1"/>
        <v>120</v>
      </c>
      <c r="H19" s="41">
        <f t="shared" si="2"/>
        <v>12</v>
      </c>
      <c r="I19" s="42">
        <f t="shared" si="2"/>
        <v>24</v>
      </c>
      <c r="J19" s="41">
        <f t="shared" si="2"/>
        <v>30</v>
      </c>
      <c r="K19" s="41">
        <f t="shared" si="2"/>
        <v>40</v>
      </c>
      <c r="L19" s="41">
        <f t="shared" si="2"/>
        <v>48</v>
      </c>
      <c r="M19" s="41">
        <f t="shared" si="2"/>
        <v>60</v>
      </c>
      <c r="N19" s="41">
        <f t="shared" si="2"/>
        <v>120</v>
      </c>
      <c r="O19" s="41">
        <f t="shared" si="2"/>
        <v>240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9</v>
      </c>
      <c r="D20" s="27">
        <v>14</v>
      </c>
      <c r="E20" s="26">
        <v>10</v>
      </c>
      <c r="F20" s="26">
        <v>12</v>
      </c>
      <c r="G20" s="37">
        <f t="shared" si="1"/>
        <v>-8</v>
      </c>
      <c r="H20" s="41">
        <f t="shared" si="2"/>
        <v>-0.8</v>
      </c>
      <c r="I20" s="42">
        <f t="shared" si="2"/>
        <v>-1.6</v>
      </c>
      <c r="J20" s="41">
        <f t="shared" si="2"/>
        <v>-2</v>
      </c>
      <c r="K20" s="41">
        <f t="shared" si="2"/>
        <v>-2.6666666666666665</v>
      </c>
      <c r="L20" s="41">
        <f t="shared" si="2"/>
        <v>-3.2</v>
      </c>
      <c r="M20" s="41">
        <f t="shared" si="2"/>
        <v>-4</v>
      </c>
      <c r="N20" s="41">
        <f t="shared" si="2"/>
        <v>-8</v>
      </c>
      <c r="O20" s="41">
        <f t="shared" si="2"/>
        <v>-16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7</v>
      </c>
      <c r="D21" s="27">
        <v>10</v>
      </c>
      <c r="E21" s="26">
        <v>8.3</v>
      </c>
      <c r="F21" s="26">
        <v>12</v>
      </c>
      <c r="G21" s="37">
        <f t="shared" si="1"/>
        <v>-10.3</v>
      </c>
      <c r="H21" s="41">
        <f t="shared" si="2"/>
        <v>-1.03</v>
      </c>
      <c r="I21" s="42">
        <f t="shared" si="2"/>
        <v>-2.06</v>
      </c>
      <c r="J21" s="41">
        <f t="shared" si="2"/>
        <v>-2.575</v>
      </c>
      <c r="K21" s="41">
        <f t="shared" si="2"/>
        <v>-3.4333333333333336</v>
      </c>
      <c r="L21" s="41">
        <f t="shared" si="2"/>
        <v>-4.12</v>
      </c>
      <c r="M21" s="41">
        <f t="shared" si="2"/>
        <v>-5.15</v>
      </c>
      <c r="N21" s="41">
        <f t="shared" si="2"/>
        <v>-10.3</v>
      </c>
      <c r="O21" s="41">
        <f t="shared" si="2"/>
        <v>-20.6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0.5</v>
      </c>
      <c r="D22" s="27">
        <v>2</v>
      </c>
      <c r="E22" s="26">
        <v>0.8</v>
      </c>
      <c r="F22" s="26">
        <v>2</v>
      </c>
      <c r="G22" s="37">
        <f t="shared" si="1"/>
        <v>-0.8</v>
      </c>
      <c r="H22" s="41">
        <f t="shared" si="2"/>
        <v>-0.08</v>
      </c>
      <c r="I22" s="42">
        <f t="shared" si="2"/>
        <v>-0.16</v>
      </c>
      <c r="J22" s="41">
        <f t="shared" si="2"/>
        <v>-0.2</v>
      </c>
      <c r="K22" s="41">
        <f t="shared" si="2"/>
        <v>-0.26666666666666666</v>
      </c>
      <c r="L22" s="41">
        <f t="shared" si="2"/>
        <v>-0.32</v>
      </c>
      <c r="M22" s="41">
        <f t="shared" si="2"/>
        <v>-0.4</v>
      </c>
      <c r="N22" s="41">
        <f t="shared" si="2"/>
        <v>-0.8</v>
      </c>
      <c r="O22" s="41">
        <f t="shared" si="2"/>
        <v>-1.6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30</v>
      </c>
      <c r="D23" s="27">
        <v>90</v>
      </c>
      <c r="E23" s="26">
        <v>48</v>
      </c>
      <c r="F23" s="26">
        <v>62</v>
      </c>
      <c r="G23" s="37">
        <f t="shared" si="1"/>
        <v>-20</v>
      </c>
      <c r="H23" s="41">
        <f t="shared" si="2"/>
        <v>-2</v>
      </c>
      <c r="I23" s="42">
        <f t="shared" si="2"/>
        <v>-4</v>
      </c>
      <c r="J23" s="41">
        <f t="shared" si="2"/>
        <v>-5</v>
      </c>
      <c r="K23" s="41">
        <f t="shared" si="2"/>
        <v>-6.666666666666667</v>
      </c>
      <c r="L23" s="41">
        <f t="shared" si="2"/>
        <v>-8</v>
      </c>
      <c r="M23" s="41">
        <f t="shared" si="2"/>
        <v>-10</v>
      </c>
      <c r="N23" s="41">
        <f t="shared" si="2"/>
        <v>-20</v>
      </c>
      <c r="O23" s="41">
        <f t="shared" si="2"/>
        <v>-40</v>
      </c>
      <c r="P23" s="1" t="s">
        <v>24</v>
      </c>
    </row>
    <row r="24" ht="12.75">
      <c r="C24" s="19"/>
    </row>
    <row r="25" spans="1:13" ht="12.75">
      <c r="A25" s="17" t="s">
        <v>50</v>
      </c>
      <c r="B25" s="14"/>
      <c r="C25" s="14"/>
      <c r="D25" s="14"/>
      <c r="E25" s="18"/>
      <c r="F25" s="18" t="s">
        <v>20</v>
      </c>
      <c r="G25" s="18"/>
      <c r="H25" s="18"/>
      <c r="I25" s="18"/>
      <c r="J25" s="18"/>
      <c r="K25" s="18"/>
      <c r="L25" s="18"/>
      <c r="M25" s="18"/>
    </row>
    <row r="26" spans="1:7" ht="12.75">
      <c r="A26" s="17"/>
      <c r="B26" s="14"/>
      <c r="C26" s="14"/>
      <c r="D26" s="14" t="s">
        <v>38</v>
      </c>
      <c r="E26" s="14" t="s">
        <v>39</v>
      </c>
      <c r="F26" s="18"/>
      <c r="G26" s="18"/>
    </row>
    <row r="27" spans="1:5" ht="12.75">
      <c r="A27" s="14" t="s">
        <v>40</v>
      </c>
      <c r="B27" s="14"/>
      <c r="C27" s="14"/>
      <c r="D27" s="33">
        <v>6200</v>
      </c>
      <c r="E27" s="33">
        <v>8300</v>
      </c>
    </row>
    <row r="28" spans="1:5" ht="12.75">
      <c r="A28" s="14" t="s">
        <v>41</v>
      </c>
      <c r="B28" s="14"/>
      <c r="C28" s="14"/>
      <c r="D28" s="30">
        <f>D27/4.184</f>
        <v>1481.8355640535372</v>
      </c>
      <c r="E28" s="30">
        <f>E27/4.184</f>
        <v>1983.7476099426385</v>
      </c>
    </row>
    <row r="29" spans="1:5" ht="12.75">
      <c r="A29" s="14" t="s">
        <v>44</v>
      </c>
      <c r="B29" s="14"/>
      <c r="C29" s="14"/>
      <c r="D29" s="14"/>
      <c r="E29" s="31">
        <v>2000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5" width="7.7109375" style="0" customWidth="1"/>
    <col min="6" max="6" width="10.28125" style="0" bestFit="1" customWidth="1"/>
    <col min="7" max="7" width="7.7109375" style="0" customWidth="1"/>
    <col min="8" max="16" width="6.7109375" style="0" customWidth="1"/>
    <col min="17" max="16384" width="9.140625" style="0" customWidth="1"/>
  </cols>
  <sheetData>
    <row r="1" spans="1:14" ht="12.75">
      <c r="A1" s="13" t="s">
        <v>51</v>
      </c>
      <c r="B1" s="14"/>
      <c r="C1" s="14"/>
      <c r="D1" s="14"/>
      <c r="N1" s="49"/>
    </row>
    <row r="2" spans="1:16" ht="12.75">
      <c r="A2" s="13">
        <v>2000</v>
      </c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400</v>
      </c>
      <c r="D5" s="24">
        <v>1500</v>
      </c>
      <c r="E5" s="26">
        <v>1500</v>
      </c>
      <c r="F5" s="26">
        <v>770</v>
      </c>
      <c r="G5" s="44">
        <f>D5-E5-F5</f>
        <v>-770</v>
      </c>
      <c r="H5" s="41">
        <f aca="true" t="shared" si="0" ref="H5:O14">$G5/(0.5*$E$29*H$4/10000)</f>
        <v>-53.10344827586207</v>
      </c>
      <c r="I5" s="42">
        <f t="shared" si="0"/>
        <v>-106.20689655172414</v>
      </c>
      <c r="J5" s="41">
        <f t="shared" si="0"/>
        <v>-132.75862068965517</v>
      </c>
      <c r="K5" s="41">
        <f t="shared" si="0"/>
        <v>-177.01149425287358</v>
      </c>
      <c r="L5" s="41">
        <f t="shared" si="0"/>
        <v>-212.41379310344828</v>
      </c>
      <c r="M5" s="41">
        <f t="shared" si="0"/>
        <v>-265.51724137931035</v>
      </c>
      <c r="N5" s="41">
        <f t="shared" si="0"/>
        <v>-531.0344827586207</v>
      </c>
      <c r="O5" s="41">
        <f t="shared" si="0"/>
        <v>-1062.0689655172414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6100</v>
      </c>
      <c r="F6" s="38">
        <v>9000</v>
      </c>
      <c r="G6" s="44">
        <f aca="true" t="shared" si="1" ref="G6:G23">D6-E6-F6</f>
        <v>-10100</v>
      </c>
      <c r="H6" s="41">
        <f t="shared" si="0"/>
        <v>-696.551724137931</v>
      </c>
      <c r="I6" s="42">
        <f t="shared" si="0"/>
        <v>-1393.103448275862</v>
      </c>
      <c r="J6" s="41">
        <f t="shared" si="0"/>
        <v>-1741.3793103448277</v>
      </c>
      <c r="K6" s="41">
        <f t="shared" si="0"/>
        <v>-2321.8390804597702</v>
      </c>
      <c r="L6" s="41">
        <f t="shared" si="0"/>
        <v>-2786.206896551724</v>
      </c>
      <c r="M6" s="41">
        <f t="shared" si="0"/>
        <v>-3482.7586206896553</v>
      </c>
      <c r="N6" s="41">
        <f t="shared" si="0"/>
        <v>-6965.517241379311</v>
      </c>
      <c r="O6" s="41">
        <f t="shared" si="0"/>
        <v>-13931.034482758621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25</v>
      </c>
      <c r="E7" s="32">
        <v>6.9</v>
      </c>
      <c r="F7" s="26">
        <v>10</v>
      </c>
      <c r="G7" s="44">
        <f t="shared" si="1"/>
        <v>8.100000000000001</v>
      </c>
      <c r="H7" s="41">
        <f t="shared" si="0"/>
        <v>0.5586206896551725</v>
      </c>
      <c r="I7" s="42">
        <f t="shared" si="0"/>
        <v>1.117241379310345</v>
      </c>
      <c r="J7" s="41">
        <f t="shared" si="0"/>
        <v>1.3965517241379313</v>
      </c>
      <c r="K7" s="41">
        <f t="shared" si="0"/>
        <v>1.8620689655172418</v>
      </c>
      <c r="L7" s="41">
        <f t="shared" si="0"/>
        <v>2.23448275862069</v>
      </c>
      <c r="M7" s="41">
        <f t="shared" si="0"/>
        <v>2.7931034482758625</v>
      </c>
      <c r="N7" s="41">
        <f t="shared" si="0"/>
        <v>5.586206896551725</v>
      </c>
      <c r="O7" s="41">
        <f t="shared" si="0"/>
        <v>11.17241379310345</v>
      </c>
      <c r="P7" s="1" t="s">
        <v>2</v>
      </c>
    </row>
    <row r="8" spans="1:16" ht="12.75">
      <c r="A8" s="1" t="s">
        <v>3</v>
      </c>
      <c r="B8" s="4" t="s">
        <v>16</v>
      </c>
      <c r="C8" s="21">
        <v>6</v>
      </c>
      <c r="D8" s="24">
        <v>160</v>
      </c>
      <c r="E8" s="26">
        <v>9.9</v>
      </c>
      <c r="F8" s="26">
        <v>21</v>
      </c>
      <c r="G8" s="44">
        <f t="shared" si="1"/>
        <v>129.1</v>
      </c>
      <c r="H8" s="41">
        <f t="shared" si="0"/>
        <v>8.903448275862068</v>
      </c>
      <c r="I8" s="42">
        <f t="shared" si="0"/>
        <v>17.806896551724137</v>
      </c>
      <c r="J8" s="41">
        <f t="shared" si="0"/>
        <v>22.25862068965517</v>
      </c>
      <c r="K8" s="41">
        <f t="shared" si="0"/>
        <v>29.678160919540232</v>
      </c>
      <c r="L8" s="41">
        <f t="shared" si="0"/>
        <v>35.61379310344827</v>
      </c>
      <c r="M8" s="41">
        <f t="shared" si="0"/>
        <v>44.51724137931034</v>
      </c>
      <c r="N8" s="41">
        <f t="shared" si="0"/>
        <v>89.03448275862068</v>
      </c>
      <c r="O8" s="41">
        <f t="shared" si="0"/>
        <v>178.06896551724137</v>
      </c>
      <c r="P8" s="1" t="s">
        <v>3</v>
      </c>
    </row>
    <row r="9" spans="1:16" ht="12.75">
      <c r="A9" s="1" t="s">
        <v>4</v>
      </c>
      <c r="B9" s="4" t="s">
        <v>16</v>
      </c>
      <c r="C9" s="23">
        <v>0.9</v>
      </c>
      <c r="D9" s="25">
        <v>25</v>
      </c>
      <c r="E9" s="26">
        <v>1.7</v>
      </c>
      <c r="F9" s="26">
        <v>2</v>
      </c>
      <c r="G9" s="44">
        <f t="shared" si="1"/>
        <v>21.3</v>
      </c>
      <c r="H9" s="41">
        <f t="shared" si="0"/>
        <v>1.4689655172413794</v>
      </c>
      <c r="I9" s="42">
        <f t="shared" si="0"/>
        <v>2.9379310344827587</v>
      </c>
      <c r="J9" s="41">
        <f t="shared" si="0"/>
        <v>3.6724137931034484</v>
      </c>
      <c r="K9" s="41">
        <f t="shared" si="0"/>
        <v>4.8965517241379315</v>
      </c>
      <c r="L9" s="41">
        <f t="shared" si="0"/>
        <v>5.875862068965517</v>
      </c>
      <c r="M9" s="41">
        <f t="shared" si="0"/>
        <v>7.344827586206897</v>
      </c>
      <c r="N9" s="41">
        <f t="shared" si="0"/>
        <v>14.689655172413794</v>
      </c>
      <c r="O9" s="41">
        <f t="shared" si="0"/>
        <v>29.379310344827587</v>
      </c>
      <c r="P9" s="1" t="s">
        <v>4</v>
      </c>
    </row>
    <row r="10" spans="1:16" ht="12.75">
      <c r="A10" s="1" t="s">
        <v>5</v>
      </c>
      <c r="B10" s="4" t="s">
        <v>16</v>
      </c>
      <c r="C10" s="21">
        <v>1.1</v>
      </c>
      <c r="D10" s="25">
        <v>22</v>
      </c>
      <c r="E10" s="26">
        <v>2.3</v>
      </c>
      <c r="F10" s="26">
        <v>2</v>
      </c>
      <c r="G10" s="44">
        <f t="shared" si="1"/>
        <v>17.7</v>
      </c>
      <c r="H10" s="41">
        <f t="shared" si="0"/>
        <v>1.2206896551724138</v>
      </c>
      <c r="I10" s="42">
        <f t="shared" si="0"/>
        <v>2.4413793103448276</v>
      </c>
      <c r="J10" s="41">
        <f t="shared" si="0"/>
        <v>3.0517241379310343</v>
      </c>
      <c r="K10" s="41">
        <f t="shared" si="0"/>
        <v>4.06896551724138</v>
      </c>
      <c r="L10" s="41">
        <f t="shared" si="0"/>
        <v>4.882758620689655</v>
      </c>
      <c r="M10" s="41">
        <f t="shared" si="0"/>
        <v>6.1034482758620685</v>
      </c>
      <c r="N10" s="41">
        <f t="shared" si="0"/>
        <v>12.206896551724137</v>
      </c>
      <c r="O10" s="41">
        <f t="shared" si="0"/>
        <v>24.413793103448274</v>
      </c>
      <c r="P10" s="1" t="s">
        <v>5</v>
      </c>
    </row>
    <row r="11" spans="1:16" ht="12.75">
      <c r="A11" s="1" t="s">
        <v>6</v>
      </c>
      <c r="B11" s="4" t="s">
        <v>16</v>
      </c>
      <c r="C11" s="21">
        <v>12</v>
      </c>
      <c r="D11" s="24">
        <v>350</v>
      </c>
      <c r="E11" s="26">
        <v>20</v>
      </c>
      <c r="F11" s="26">
        <v>19</v>
      </c>
      <c r="G11" s="44">
        <f t="shared" si="1"/>
        <v>311</v>
      </c>
      <c r="H11" s="41">
        <f t="shared" si="0"/>
        <v>21.448275862068964</v>
      </c>
      <c r="I11" s="42">
        <f t="shared" si="0"/>
        <v>42.89655172413793</v>
      </c>
      <c r="J11" s="41">
        <f t="shared" si="0"/>
        <v>53.62068965517241</v>
      </c>
      <c r="K11" s="41">
        <f t="shared" si="0"/>
        <v>71.49425287356323</v>
      </c>
      <c r="L11" s="41">
        <f t="shared" si="0"/>
        <v>85.79310344827586</v>
      </c>
      <c r="M11" s="41">
        <f t="shared" si="0"/>
        <v>107.24137931034483</v>
      </c>
      <c r="N11" s="41">
        <f t="shared" si="0"/>
        <v>214.48275862068965</v>
      </c>
      <c r="O11" s="41">
        <f t="shared" si="0"/>
        <v>428.9655172413793</v>
      </c>
      <c r="P11" s="1" t="s">
        <v>6</v>
      </c>
    </row>
    <row r="12" spans="1:16" ht="12.75">
      <c r="A12" s="1" t="s">
        <v>7</v>
      </c>
      <c r="B12" s="4" t="s">
        <v>16</v>
      </c>
      <c r="C12" s="23">
        <v>1</v>
      </c>
      <c r="D12" s="24">
        <v>10</v>
      </c>
      <c r="E12" s="32">
        <v>1.3</v>
      </c>
      <c r="F12" s="26">
        <v>2.5</v>
      </c>
      <c r="G12" s="44">
        <f t="shared" si="1"/>
        <v>6.199999999999999</v>
      </c>
      <c r="H12" s="41">
        <f t="shared" si="0"/>
        <v>0.4275862068965517</v>
      </c>
      <c r="I12" s="42">
        <f t="shared" si="0"/>
        <v>0.8551724137931034</v>
      </c>
      <c r="J12" s="41">
        <f t="shared" si="0"/>
        <v>1.0689655172413792</v>
      </c>
      <c r="K12" s="41">
        <f t="shared" si="0"/>
        <v>1.4252873563218391</v>
      </c>
      <c r="L12" s="41">
        <f t="shared" si="0"/>
        <v>1.7103448275862068</v>
      </c>
      <c r="M12" s="41">
        <f t="shared" si="0"/>
        <v>2.1379310344827585</v>
      </c>
      <c r="N12" s="41">
        <f t="shared" si="0"/>
        <v>4.275862068965517</v>
      </c>
      <c r="O12" s="41">
        <f t="shared" si="0"/>
        <v>8.551724137931034</v>
      </c>
      <c r="P12" s="1" t="s">
        <v>7</v>
      </c>
    </row>
    <row r="13" spans="1:16" ht="12.75">
      <c r="A13" s="1" t="s">
        <v>8</v>
      </c>
      <c r="B13" s="3" t="s">
        <v>15</v>
      </c>
      <c r="C13" s="21">
        <v>130</v>
      </c>
      <c r="D13" s="24">
        <v>400</v>
      </c>
      <c r="E13" s="26">
        <v>0</v>
      </c>
      <c r="F13" s="26">
        <v>200</v>
      </c>
      <c r="G13" s="44">
        <f t="shared" si="1"/>
        <v>200</v>
      </c>
      <c r="H13" s="41">
        <f t="shared" si="0"/>
        <v>13.793103448275861</v>
      </c>
      <c r="I13" s="42">
        <f t="shared" si="0"/>
        <v>27.586206896551722</v>
      </c>
      <c r="J13" s="41">
        <f t="shared" si="0"/>
        <v>34.48275862068966</v>
      </c>
      <c r="K13" s="41">
        <f t="shared" si="0"/>
        <v>45.97701149425288</v>
      </c>
      <c r="L13" s="41">
        <f t="shared" si="0"/>
        <v>55.172413793103445</v>
      </c>
      <c r="M13" s="41">
        <f t="shared" si="0"/>
        <v>68.96551724137932</v>
      </c>
      <c r="N13" s="41">
        <f t="shared" si="0"/>
        <v>137.93103448275863</v>
      </c>
      <c r="O13" s="41">
        <f t="shared" si="0"/>
        <v>275.86206896551727</v>
      </c>
      <c r="P13" s="1" t="s">
        <v>8</v>
      </c>
    </row>
    <row r="14" spans="1:16" ht="12.75">
      <c r="A14" s="1" t="s">
        <v>9</v>
      </c>
      <c r="B14" s="3" t="s">
        <v>15</v>
      </c>
      <c r="C14" s="23">
        <v>1.3</v>
      </c>
      <c r="D14" s="25">
        <v>1000</v>
      </c>
      <c r="E14" s="26">
        <v>7.9</v>
      </c>
      <c r="F14" s="26">
        <v>4</v>
      </c>
      <c r="G14" s="44">
        <f t="shared" si="1"/>
        <v>988.1</v>
      </c>
      <c r="H14" s="41">
        <f t="shared" si="0"/>
        <v>68.1448275862069</v>
      </c>
      <c r="I14" s="42">
        <f t="shared" si="0"/>
        <v>136.2896551724138</v>
      </c>
      <c r="J14" s="41">
        <f t="shared" si="0"/>
        <v>170.36206896551724</v>
      </c>
      <c r="K14" s="41">
        <f t="shared" si="0"/>
        <v>227.14942528735634</v>
      </c>
      <c r="L14" s="41">
        <f t="shared" si="0"/>
        <v>272.5793103448276</v>
      </c>
      <c r="M14" s="41">
        <f t="shared" si="0"/>
        <v>340.7241379310345</v>
      </c>
      <c r="N14" s="41">
        <f t="shared" si="0"/>
        <v>681.448275862069</v>
      </c>
      <c r="O14" s="41">
        <f t="shared" si="0"/>
        <v>1362.896551724138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4</v>
      </c>
      <c r="D15" s="25">
        <v>100</v>
      </c>
      <c r="E15" s="26">
        <v>7</v>
      </c>
      <c r="F15" s="26">
        <v>8</v>
      </c>
      <c r="G15" s="44">
        <f t="shared" si="1"/>
        <v>85</v>
      </c>
      <c r="H15" s="41">
        <f aca="true" t="shared" si="2" ref="H15:O23">$G15/(0.5*$E$29*H$4/10000)</f>
        <v>5.862068965517241</v>
      </c>
      <c r="I15" s="42">
        <f t="shared" si="2"/>
        <v>11.724137931034482</v>
      </c>
      <c r="J15" s="41">
        <f t="shared" si="2"/>
        <v>14.655172413793103</v>
      </c>
      <c r="K15" s="41">
        <f t="shared" si="2"/>
        <v>19.540229885057474</v>
      </c>
      <c r="L15" s="41">
        <f t="shared" si="2"/>
        <v>23.448275862068964</v>
      </c>
      <c r="M15" s="41">
        <f t="shared" si="2"/>
        <v>29.310344827586206</v>
      </c>
      <c r="N15" s="41">
        <f t="shared" si="2"/>
        <v>58.62068965517241</v>
      </c>
      <c r="O15" s="41">
        <f t="shared" si="2"/>
        <v>117.24137931034483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15</v>
      </c>
      <c r="D16" s="25">
        <v>500</v>
      </c>
      <c r="E16" s="26">
        <v>45</v>
      </c>
      <c r="F16" s="26">
        <v>96</v>
      </c>
      <c r="G16" s="44">
        <f t="shared" si="1"/>
        <v>359</v>
      </c>
      <c r="H16" s="41">
        <f t="shared" si="2"/>
        <v>24.75862068965517</v>
      </c>
      <c r="I16" s="42">
        <f t="shared" si="2"/>
        <v>49.51724137931034</v>
      </c>
      <c r="J16" s="41">
        <f t="shared" si="2"/>
        <v>61.896551724137936</v>
      </c>
      <c r="K16" s="41">
        <f t="shared" si="2"/>
        <v>82.52873563218391</v>
      </c>
      <c r="L16" s="41">
        <f t="shared" si="2"/>
        <v>99.03448275862068</v>
      </c>
      <c r="M16" s="41">
        <f t="shared" si="2"/>
        <v>123.79310344827587</v>
      </c>
      <c r="N16" s="41">
        <f t="shared" si="2"/>
        <v>247.58620689655174</v>
      </c>
      <c r="O16" s="41">
        <f t="shared" si="2"/>
        <v>495.1724137931035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40</v>
      </c>
      <c r="D17" s="24">
        <v>500</v>
      </c>
      <c r="E17" s="26">
        <v>160</v>
      </c>
      <c r="F17" s="26">
        <v>94</v>
      </c>
      <c r="G17" s="44">
        <f t="shared" si="1"/>
        <v>246</v>
      </c>
      <c r="H17" s="41">
        <f t="shared" si="2"/>
        <v>16.96551724137931</v>
      </c>
      <c r="I17" s="42">
        <f t="shared" si="2"/>
        <v>33.93103448275862</v>
      </c>
      <c r="J17" s="41">
        <f t="shared" si="2"/>
        <v>42.41379310344828</v>
      </c>
      <c r="K17" s="41">
        <f t="shared" si="2"/>
        <v>56.55172413793104</v>
      </c>
      <c r="L17" s="41">
        <f t="shared" si="2"/>
        <v>67.86206896551724</v>
      </c>
      <c r="M17" s="41">
        <f t="shared" si="2"/>
        <v>84.82758620689656</v>
      </c>
      <c r="N17" s="41">
        <f t="shared" si="2"/>
        <v>169.6551724137931</v>
      </c>
      <c r="O17" s="41">
        <f t="shared" si="2"/>
        <v>339.3103448275862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700</v>
      </c>
      <c r="D18" s="24">
        <v>2500</v>
      </c>
      <c r="E18" s="26">
        <v>1400</v>
      </c>
      <c r="F18" s="26">
        <v>200</v>
      </c>
      <c r="G18" s="44">
        <f t="shared" si="1"/>
        <v>900</v>
      </c>
      <c r="H18" s="41">
        <f t="shared" si="2"/>
        <v>62.06896551724138</v>
      </c>
      <c r="I18" s="42">
        <f t="shared" si="2"/>
        <v>124.13793103448276</v>
      </c>
      <c r="J18" s="41">
        <f t="shared" si="2"/>
        <v>155.17241379310346</v>
      </c>
      <c r="K18" s="41">
        <f t="shared" si="2"/>
        <v>206.89655172413794</v>
      </c>
      <c r="L18" s="41">
        <f t="shared" si="2"/>
        <v>248.27586206896552</v>
      </c>
      <c r="M18" s="41">
        <f t="shared" si="2"/>
        <v>310.3448275862069</v>
      </c>
      <c r="N18" s="41">
        <f t="shared" si="2"/>
        <v>620.6896551724138</v>
      </c>
      <c r="O18" s="41">
        <f t="shared" si="2"/>
        <v>1241.3793103448277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200</v>
      </c>
      <c r="D19" s="25">
        <v>250</v>
      </c>
      <c r="E19" s="26">
        <v>0</v>
      </c>
      <c r="F19" s="26">
        <v>130</v>
      </c>
      <c r="G19" s="44">
        <f t="shared" si="1"/>
        <v>120</v>
      </c>
      <c r="H19" s="41">
        <f t="shared" si="2"/>
        <v>8.275862068965518</v>
      </c>
      <c r="I19" s="42">
        <f t="shared" si="2"/>
        <v>16.551724137931036</v>
      </c>
      <c r="J19" s="41">
        <f t="shared" si="2"/>
        <v>20.689655172413794</v>
      </c>
      <c r="K19" s="41">
        <f t="shared" si="2"/>
        <v>27.586206896551726</v>
      </c>
      <c r="L19" s="41">
        <f t="shared" si="2"/>
        <v>33.10344827586207</v>
      </c>
      <c r="M19" s="41">
        <f t="shared" si="2"/>
        <v>41.37931034482759</v>
      </c>
      <c r="N19" s="41">
        <f t="shared" si="2"/>
        <v>82.75862068965517</v>
      </c>
      <c r="O19" s="41">
        <f t="shared" si="2"/>
        <v>165.51724137931035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9</v>
      </c>
      <c r="D20" s="24">
        <v>20</v>
      </c>
      <c r="E20" s="26">
        <v>14</v>
      </c>
      <c r="F20" s="26">
        <v>12</v>
      </c>
      <c r="G20" s="44">
        <f t="shared" si="1"/>
        <v>-6</v>
      </c>
      <c r="H20" s="41">
        <f t="shared" si="2"/>
        <v>-0.41379310344827586</v>
      </c>
      <c r="I20" s="42">
        <f t="shared" si="2"/>
        <v>-0.8275862068965517</v>
      </c>
      <c r="J20" s="41">
        <f t="shared" si="2"/>
        <v>-1.0344827586206897</v>
      </c>
      <c r="K20" s="41">
        <f t="shared" si="2"/>
        <v>-1.3793103448275863</v>
      </c>
      <c r="L20" s="41">
        <f t="shared" si="2"/>
        <v>-1.6551724137931034</v>
      </c>
      <c r="M20" s="41">
        <f t="shared" si="2"/>
        <v>-2.0689655172413794</v>
      </c>
      <c r="N20" s="41">
        <f t="shared" si="2"/>
        <v>-4.137931034482759</v>
      </c>
      <c r="O20" s="41">
        <f t="shared" si="2"/>
        <v>-8.275862068965518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7</v>
      </c>
      <c r="D21" s="24">
        <v>13</v>
      </c>
      <c r="E21" s="26">
        <v>11</v>
      </c>
      <c r="F21" s="26">
        <v>12</v>
      </c>
      <c r="G21" s="44">
        <f t="shared" si="1"/>
        <v>-10</v>
      </c>
      <c r="H21" s="41">
        <f t="shared" si="2"/>
        <v>-0.6896551724137931</v>
      </c>
      <c r="I21" s="42">
        <f t="shared" si="2"/>
        <v>-1.3793103448275863</v>
      </c>
      <c r="J21" s="41">
        <f t="shared" si="2"/>
        <v>-1.7241379310344829</v>
      </c>
      <c r="K21" s="41">
        <f t="shared" si="2"/>
        <v>-2.298850574712644</v>
      </c>
      <c r="L21" s="41">
        <f t="shared" si="2"/>
        <v>-2.7586206896551726</v>
      </c>
      <c r="M21" s="41">
        <f t="shared" si="2"/>
        <v>-3.4482758620689657</v>
      </c>
      <c r="N21" s="41">
        <f t="shared" si="2"/>
        <v>-6.8965517241379315</v>
      </c>
      <c r="O21" s="41">
        <f t="shared" si="2"/>
        <v>-13.793103448275863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0.5</v>
      </c>
      <c r="D22" s="24">
        <v>3</v>
      </c>
      <c r="E22" s="26">
        <v>1</v>
      </c>
      <c r="F22" s="26">
        <v>2</v>
      </c>
      <c r="G22" s="44">
        <f t="shared" si="1"/>
        <v>0</v>
      </c>
      <c r="H22" s="41">
        <f t="shared" si="2"/>
        <v>0</v>
      </c>
      <c r="I22" s="42">
        <f t="shared" si="2"/>
        <v>0</v>
      </c>
      <c r="J22" s="41">
        <f t="shared" si="2"/>
        <v>0</v>
      </c>
      <c r="K22" s="41">
        <f t="shared" si="2"/>
        <v>0</v>
      </c>
      <c r="L22" s="41">
        <f t="shared" si="2"/>
        <v>0</v>
      </c>
      <c r="M22" s="41">
        <f t="shared" si="2"/>
        <v>0</v>
      </c>
      <c r="N22" s="41">
        <f t="shared" si="2"/>
        <v>0</v>
      </c>
      <c r="O22" s="41">
        <f t="shared" si="2"/>
        <v>0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30</v>
      </c>
      <c r="D23" s="24">
        <v>130</v>
      </c>
      <c r="E23" s="26">
        <v>61</v>
      </c>
      <c r="F23" s="26">
        <v>62</v>
      </c>
      <c r="G23" s="44">
        <f t="shared" si="1"/>
        <v>7</v>
      </c>
      <c r="H23" s="41">
        <f t="shared" si="2"/>
        <v>0.4827586206896552</v>
      </c>
      <c r="I23" s="42">
        <f t="shared" si="2"/>
        <v>0.9655172413793104</v>
      </c>
      <c r="J23" s="41">
        <f t="shared" si="2"/>
        <v>1.206896551724138</v>
      </c>
      <c r="K23" s="41">
        <f t="shared" si="2"/>
        <v>1.6091954022988506</v>
      </c>
      <c r="L23" s="41">
        <f t="shared" si="2"/>
        <v>1.9310344827586208</v>
      </c>
      <c r="M23" s="41">
        <f t="shared" si="2"/>
        <v>2.413793103448276</v>
      </c>
      <c r="N23" s="41">
        <f t="shared" si="2"/>
        <v>4.827586206896552</v>
      </c>
      <c r="O23" s="41">
        <f t="shared" si="2"/>
        <v>9.655172413793103</v>
      </c>
      <c r="P23" s="1" t="s">
        <v>24</v>
      </c>
    </row>
    <row r="25" spans="1:13" ht="12.75">
      <c r="A25" s="17" t="s">
        <v>52</v>
      </c>
      <c r="B25" s="14"/>
      <c r="C25" s="14"/>
      <c r="D25" s="14"/>
      <c r="E25" s="18"/>
      <c r="I25" s="18"/>
      <c r="J25" s="18"/>
      <c r="K25" s="18"/>
      <c r="L25" s="18"/>
      <c r="M25" s="18"/>
    </row>
    <row r="26" spans="1:5" ht="12.75">
      <c r="A26" s="17"/>
      <c r="B26" s="14"/>
      <c r="C26" s="14"/>
      <c r="D26" s="14" t="s">
        <v>38</v>
      </c>
      <c r="E26" s="14" t="s">
        <v>39</v>
      </c>
    </row>
    <row r="27" spans="1:5" ht="12.75">
      <c r="A27" s="14" t="s">
        <v>40</v>
      </c>
      <c r="B27" s="14"/>
      <c r="C27" s="14"/>
      <c r="D27" s="33">
        <v>8100</v>
      </c>
      <c r="E27" s="33">
        <v>12000</v>
      </c>
    </row>
    <row r="28" spans="1:5" ht="12.75">
      <c r="A28" s="14" t="s">
        <v>41</v>
      </c>
      <c r="B28" s="14"/>
      <c r="C28" s="14"/>
      <c r="D28" s="30">
        <f>D27/4.184</f>
        <v>1935.946462715105</v>
      </c>
      <c r="E28" s="30">
        <f>E27/4.184</f>
        <v>2868.0688336520075</v>
      </c>
    </row>
    <row r="29" spans="1:5" ht="12.75">
      <c r="A29" s="14" t="s">
        <v>42</v>
      </c>
      <c r="B29" s="14"/>
      <c r="C29" s="14"/>
      <c r="D29" s="14"/>
      <c r="E29" s="31">
        <v>2900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4.7109375" style="0" customWidth="1"/>
    <col min="4" max="5" width="7.7109375" style="0" customWidth="1"/>
    <col min="6" max="6" width="10.28125" style="0" bestFit="1" customWidth="1"/>
    <col min="7" max="7" width="7.7109375" style="0" customWidth="1"/>
    <col min="8" max="16" width="6.7109375" style="0" customWidth="1"/>
    <col min="17" max="16384" width="9.140625" style="0" customWidth="1"/>
  </cols>
  <sheetData>
    <row r="1" spans="1:14" ht="12.75">
      <c r="A1" s="13" t="s">
        <v>51</v>
      </c>
      <c r="B1" s="14"/>
      <c r="C1" s="14"/>
      <c r="D1" s="14"/>
      <c r="N1" s="49"/>
    </row>
    <row r="2" spans="1:16" ht="12.75">
      <c r="A2" s="13">
        <v>2000</v>
      </c>
      <c r="B2" s="13"/>
      <c r="C2" s="11"/>
      <c r="D2" s="11"/>
      <c r="E2" s="11"/>
      <c r="F2" s="11"/>
      <c r="G2" s="11" t="s">
        <v>26</v>
      </c>
      <c r="H2" s="9" t="s">
        <v>33</v>
      </c>
      <c r="I2" s="9"/>
      <c r="J2" s="9"/>
      <c r="K2" s="9"/>
      <c r="L2" s="9"/>
      <c r="M2" s="9"/>
      <c r="N2" s="10"/>
      <c r="O2" s="10"/>
      <c r="P2" s="7"/>
    </row>
    <row r="3" spans="3:16" ht="12.75">
      <c r="C3" s="20"/>
      <c r="D3" s="20"/>
      <c r="E3" s="20" t="s">
        <v>31</v>
      </c>
      <c r="F3" s="20" t="s">
        <v>36</v>
      </c>
      <c r="G3" s="20" t="s">
        <v>27</v>
      </c>
      <c r="H3" s="15" t="s">
        <v>34</v>
      </c>
      <c r="I3" s="15"/>
      <c r="J3" s="15"/>
      <c r="K3" s="15"/>
      <c r="L3" s="15"/>
      <c r="M3" s="15"/>
      <c r="N3" s="28"/>
      <c r="O3" s="28"/>
      <c r="P3" s="16"/>
    </row>
    <row r="4" spans="3:16" ht="12.75">
      <c r="C4" s="12" t="s">
        <v>17</v>
      </c>
      <c r="D4" s="29" t="s">
        <v>25</v>
      </c>
      <c r="E4" s="12" t="s">
        <v>19</v>
      </c>
      <c r="F4" s="12" t="s">
        <v>35</v>
      </c>
      <c r="G4" s="12" t="s">
        <v>21</v>
      </c>
      <c r="H4" s="7">
        <v>100</v>
      </c>
      <c r="I4" s="5">
        <v>50</v>
      </c>
      <c r="J4" s="5">
        <v>40</v>
      </c>
      <c r="K4" s="5">
        <v>30</v>
      </c>
      <c r="L4" s="5">
        <v>25</v>
      </c>
      <c r="M4" s="5">
        <v>20</v>
      </c>
      <c r="N4" s="5">
        <v>10</v>
      </c>
      <c r="O4" s="5">
        <v>5</v>
      </c>
      <c r="P4" s="5"/>
    </row>
    <row r="5" spans="1:16" ht="12.75">
      <c r="A5" s="1" t="s">
        <v>0</v>
      </c>
      <c r="B5" s="6" t="s">
        <v>15</v>
      </c>
      <c r="C5" s="21">
        <v>600</v>
      </c>
      <c r="D5" s="24">
        <v>2000</v>
      </c>
      <c r="E5" s="26">
        <v>1300</v>
      </c>
      <c r="F5" s="26">
        <v>770</v>
      </c>
      <c r="G5" s="44">
        <f>D5-E5-F5</f>
        <v>-70</v>
      </c>
      <c r="H5" s="41">
        <f aca="true" t="shared" si="0" ref="H5:O14">$G5/(0.5*$E$29*H$4/10000)</f>
        <v>-4.242424242424242</v>
      </c>
      <c r="I5" s="42">
        <f t="shared" si="0"/>
        <v>-8.484848484848484</v>
      </c>
      <c r="J5" s="41">
        <f t="shared" si="0"/>
        <v>-10.606060606060607</v>
      </c>
      <c r="K5" s="41">
        <f>$G5/(0.5*$E$29*K$4/10000)</f>
        <v>-14.14141414141414</v>
      </c>
      <c r="L5" s="41">
        <f t="shared" si="0"/>
        <v>-16.96969696969697</v>
      </c>
      <c r="M5" s="41">
        <f>$G5/(0.5*$E$29*M$4/10000)</f>
        <v>-21.212121212121215</v>
      </c>
      <c r="N5" s="41">
        <f t="shared" si="0"/>
        <v>-42.42424242424243</v>
      </c>
      <c r="O5" s="41">
        <f t="shared" si="0"/>
        <v>-84.84848484848486</v>
      </c>
      <c r="P5" s="1" t="s">
        <v>0</v>
      </c>
    </row>
    <row r="6" spans="1:16" ht="12.75">
      <c r="A6" s="2" t="s">
        <v>1</v>
      </c>
      <c r="B6" s="3" t="s">
        <v>15</v>
      </c>
      <c r="C6" s="22" t="s">
        <v>18</v>
      </c>
      <c r="D6" s="25">
        <v>5000</v>
      </c>
      <c r="E6" s="26">
        <v>6500</v>
      </c>
      <c r="F6" s="38">
        <v>9000</v>
      </c>
      <c r="G6" s="44">
        <f aca="true" t="shared" si="1" ref="G6:G23">D6-E6-F6</f>
        <v>-10500</v>
      </c>
      <c r="H6" s="41">
        <f t="shared" si="0"/>
        <v>-636.3636363636364</v>
      </c>
      <c r="I6" s="42">
        <f t="shared" si="0"/>
        <v>-1272.7272727272727</v>
      </c>
      <c r="J6" s="41">
        <f t="shared" si="0"/>
        <v>-1590.909090909091</v>
      </c>
      <c r="K6" s="41">
        <f t="shared" si="0"/>
        <v>-2121.212121212121</v>
      </c>
      <c r="L6" s="41">
        <f t="shared" si="0"/>
        <v>-2545.4545454545455</v>
      </c>
      <c r="M6" s="41">
        <f t="shared" si="0"/>
        <v>-3181.818181818182</v>
      </c>
      <c r="N6" s="41">
        <f t="shared" si="0"/>
        <v>-6363.636363636364</v>
      </c>
      <c r="O6" s="41">
        <f t="shared" si="0"/>
        <v>-12727.272727272728</v>
      </c>
      <c r="P6" s="2" t="s">
        <v>1</v>
      </c>
    </row>
    <row r="7" spans="1:16" ht="12.75">
      <c r="A7" s="1" t="s">
        <v>2</v>
      </c>
      <c r="B7" s="3" t="s">
        <v>15</v>
      </c>
      <c r="C7" s="21">
        <v>7.5</v>
      </c>
      <c r="D7" s="24">
        <v>50</v>
      </c>
      <c r="E7" s="26">
        <v>6.6</v>
      </c>
      <c r="F7" s="26">
        <v>10</v>
      </c>
      <c r="G7" s="44">
        <f t="shared" si="1"/>
        <v>33.4</v>
      </c>
      <c r="H7" s="41">
        <f t="shared" si="0"/>
        <v>2.024242424242424</v>
      </c>
      <c r="I7" s="42">
        <f t="shared" si="0"/>
        <v>4.048484848484848</v>
      </c>
      <c r="J7" s="41">
        <f t="shared" si="0"/>
        <v>5.0606060606060606</v>
      </c>
      <c r="K7" s="41">
        <f t="shared" si="0"/>
        <v>6.7474747474747465</v>
      </c>
      <c r="L7" s="41">
        <f t="shared" si="0"/>
        <v>8.096969696969696</v>
      </c>
      <c r="M7" s="41">
        <f t="shared" si="0"/>
        <v>10.121212121212121</v>
      </c>
      <c r="N7" s="41">
        <f t="shared" si="0"/>
        <v>20.242424242424242</v>
      </c>
      <c r="O7" s="41">
        <f t="shared" si="0"/>
        <v>40.484848484848484</v>
      </c>
      <c r="P7" s="1" t="s">
        <v>2</v>
      </c>
    </row>
    <row r="8" spans="1:16" ht="12.75">
      <c r="A8" s="1" t="s">
        <v>3</v>
      </c>
      <c r="B8" s="4" t="s">
        <v>16</v>
      </c>
      <c r="C8" s="21">
        <v>8</v>
      </c>
      <c r="D8" s="24">
        <v>220</v>
      </c>
      <c r="E8" s="26">
        <v>13</v>
      </c>
      <c r="F8" s="26">
        <v>21</v>
      </c>
      <c r="G8" s="44">
        <f t="shared" si="1"/>
        <v>186</v>
      </c>
      <c r="H8" s="41">
        <f t="shared" si="0"/>
        <v>11.272727272727273</v>
      </c>
      <c r="I8" s="42">
        <f t="shared" si="0"/>
        <v>22.545454545454547</v>
      </c>
      <c r="J8" s="41">
        <f t="shared" si="0"/>
        <v>28.181818181818183</v>
      </c>
      <c r="K8" s="41">
        <f t="shared" si="0"/>
        <v>37.57575757575758</v>
      </c>
      <c r="L8" s="41">
        <f t="shared" si="0"/>
        <v>45.09090909090909</v>
      </c>
      <c r="M8" s="41">
        <f t="shared" si="0"/>
        <v>56.36363636363637</v>
      </c>
      <c r="N8" s="41">
        <f t="shared" si="0"/>
        <v>112.72727272727273</v>
      </c>
      <c r="O8" s="41">
        <f t="shared" si="0"/>
        <v>225.45454545454547</v>
      </c>
      <c r="P8" s="1" t="s">
        <v>3</v>
      </c>
    </row>
    <row r="9" spans="1:16" ht="12.75">
      <c r="A9" s="1" t="s">
        <v>4</v>
      </c>
      <c r="B9" s="4" t="s">
        <v>16</v>
      </c>
      <c r="C9" s="21">
        <v>1.2</v>
      </c>
      <c r="D9" s="25">
        <v>34</v>
      </c>
      <c r="E9" s="32">
        <v>2</v>
      </c>
      <c r="F9" s="26">
        <v>2</v>
      </c>
      <c r="G9" s="44">
        <f t="shared" si="1"/>
        <v>30</v>
      </c>
      <c r="H9" s="41">
        <f t="shared" si="0"/>
        <v>1.8181818181818181</v>
      </c>
      <c r="I9" s="42">
        <f t="shared" si="0"/>
        <v>3.6363636363636362</v>
      </c>
      <c r="J9" s="41">
        <f t="shared" si="0"/>
        <v>4.545454545454546</v>
      </c>
      <c r="K9" s="41">
        <f t="shared" si="0"/>
        <v>6.0606060606060606</v>
      </c>
      <c r="L9" s="41">
        <f t="shared" si="0"/>
        <v>7.2727272727272725</v>
      </c>
      <c r="M9" s="41">
        <f t="shared" si="0"/>
        <v>9.090909090909092</v>
      </c>
      <c r="N9" s="41">
        <f t="shared" si="0"/>
        <v>18.181818181818183</v>
      </c>
      <c r="O9" s="41">
        <f t="shared" si="0"/>
        <v>36.36363636363637</v>
      </c>
      <c r="P9" s="1" t="s">
        <v>4</v>
      </c>
    </row>
    <row r="10" spans="1:16" ht="12.75">
      <c r="A10" s="1" t="s">
        <v>5</v>
      </c>
      <c r="B10" s="4" t="s">
        <v>16</v>
      </c>
      <c r="C10" s="21">
        <v>1.4</v>
      </c>
      <c r="D10" s="25">
        <v>29</v>
      </c>
      <c r="E10" s="26">
        <v>2.5</v>
      </c>
      <c r="F10" s="26">
        <v>2</v>
      </c>
      <c r="G10" s="44">
        <f t="shared" si="1"/>
        <v>24.5</v>
      </c>
      <c r="H10" s="41">
        <f t="shared" si="0"/>
        <v>1.4848484848484849</v>
      </c>
      <c r="I10" s="42">
        <f t="shared" si="0"/>
        <v>2.9696969696969697</v>
      </c>
      <c r="J10" s="41">
        <f t="shared" si="0"/>
        <v>3.7121212121212124</v>
      </c>
      <c r="K10" s="41">
        <f t="shared" si="0"/>
        <v>4.949494949494949</v>
      </c>
      <c r="L10" s="41">
        <f t="shared" si="0"/>
        <v>5.9393939393939394</v>
      </c>
      <c r="M10" s="41">
        <f t="shared" si="0"/>
        <v>7.424242424242425</v>
      </c>
      <c r="N10" s="41">
        <f t="shared" si="0"/>
        <v>14.84848484848485</v>
      </c>
      <c r="O10" s="41">
        <f t="shared" si="0"/>
        <v>29.6969696969697</v>
      </c>
      <c r="P10" s="1" t="s">
        <v>5</v>
      </c>
    </row>
    <row r="11" spans="1:16" ht="12.75">
      <c r="A11" s="1" t="s">
        <v>6</v>
      </c>
      <c r="B11" s="4" t="s">
        <v>16</v>
      </c>
      <c r="C11" s="21">
        <v>16</v>
      </c>
      <c r="D11" s="24">
        <v>500</v>
      </c>
      <c r="E11" s="26">
        <v>26</v>
      </c>
      <c r="F11" s="26">
        <v>19</v>
      </c>
      <c r="G11" s="44">
        <f t="shared" si="1"/>
        <v>455</v>
      </c>
      <c r="H11" s="41">
        <f t="shared" si="0"/>
        <v>27.575757575757574</v>
      </c>
      <c r="I11" s="42">
        <f t="shared" si="0"/>
        <v>55.15151515151515</v>
      </c>
      <c r="J11" s="41">
        <f t="shared" si="0"/>
        <v>68.93939393939394</v>
      </c>
      <c r="K11" s="41">
        <f t="shared" si="0"/>
        <v>91.91919191919192</v>
      </c>
      <c r="L11" s="41">
        <f t="shared" si="0"/>
        <v>110.3030303030303</v>
      </c>
      <c r="M11" s="41">
        <f t="shared" si="0"/>
        <v>137.87878787878788</v>
      </c>
      <c r="N11" s="41">
        <f t="shared" si="0"/>
        <v>275.75757575757575</v>
      </c>
      <c r="O11" s="41">
        <f t="shared" si="0"/>
        <v>551.5151515151515</v>
      </c>
      <c r="P11" s="1" t="s">
        <v>6</v>
      </c>
    </row>
    <row r="12" spans="1:16" ht="12.75">
      <c r="A12" s="1" t="s">
        <v>7</v>
      </c>
      <c r="B12" s="4" t="s">
        <v>16</v>
      </c>
      <c r="C12" s="21">
        <v>1.3</v>
      </c>
      <c r="D12" s="24">
        <v>15</v>
      </c>
      <c r="E12" s="32">
        <v>1.7</v>
      </c>
      <c r="F12" s="26">
        <v>2.5</v>
      </c>
      <c r="G12" s="44">
        <f t="shared" si="1"/>
        <v>10.8</v>
      </c>
      <c r="H12" s="41">
        <f t="shared" si="0"/>
        <v>0.6545454545454545</v>
      </c>
      <c r="I12" s="42">
        <f t="shared" si="0"/>
        <v>1.309090909090909</v>
      </c>
      <c r="J12" s="41">
        <f t="shared" si="0"/>
        <v>1.6363636363636365</v>
      </c>
      <c r="K12" s="41">
        <f t="shared" si="0"/>
        <v>2.181818181818182</v>
      </c>
      <c r="L12" s="41">
        <f t="shared" si="0"/>
        <v>2.618181818181818</v>
      </c>
      <c r="M12" s="41">
        <f t="shared" si="0"/>
        <v>3.272727272727273</v>
      </c>
      <c r="N12" s="41">
        <f t="shared" si="0"/>
        <v>6.545454545454546</v>
      </c>
      <c r="O12" s="41">
        <f t="shared" si="0"/>
        <v>13.090909090909092</v>
      </c>
      <c r="P12" s="1" t="s">
        <v>7</v>
      </c>
    </row>
    <row r="13" spans="1:16" ht="12.75">
      <c r="A13" s="1" t="s">
        <v>8</v>
      </c>
      <c r="B13" s="3" t="s">
        <v>15</v>
      </c>
      <c r="C13" s="21">
        <v>200</v>
      </c>
      <c r="D13" s="24">
        <v>600</v>
      </c>
      <c r="E13" s="26">
        <v>0</v>
      </c>
      <c r="F13" s="26">
        <v>200</v>
      </c>
      <c r="G13" s="44">
        <f t="shared" si="1"/>
        <v>400</v>
      </c>
      <c r="H13" s="41">
        <f t="shared" si="0"/>
        <v>24.242424242424242</v>
      </c>
      <c r="I13" s="42">
        <f t="shared" si="0"/>
        <v>48.484848484848484</v>
      </c>
      <c r="J13" s="41">
        <f t="shared" si="0"/>
        <v>60.60606060606061</v>
      </c>
      <c r="K13" s="41">
        <f t="shared" si="0"/>
        <v>80.8080808080808</v>
      </c>
      <c r="L13" s="41">
        <f t="shared" si="0"/>
        <v>96.96969696969697</v>
      </c>
      <c r="M13" s="41">
        <f t="shared" si="0"/>
        <v>121.21212121212122</v>
      </c>
      <c r="N13" s="41">
        <f t="shared" si="0"/>
        <v>242.42424242424244</v>
      </c>
      <c r="O13" s="41">
        <f t="shared" si="0"/>
        <v>484.8484848484849</v>
      </c>
      <c r="P13" s="1" t="s">
        <v>8</v>
      </c>
    </row>
    <row r="14" spans="1:16" ht="12.75">
      <c r="A14" s="1" t="s">
        <v>9</v>
      </c>
      <c r="B14" s="3" t="s">
        <v>15</v>
      </c>
      <c r="C14" s="23">
        <v>2</v>
      </c>
      <c r="D14" s="25">
        <v>1330</v>
      </c>
      <c r="E14" s="26">
        <v>8.7</v>
      </c>
      <c r="F14" s="26">
        <v>4</v>
      </c>
      <c r="G14" s="44">
        <f t="shared" si="1"/>
        <v>1317.3</v>
      </c>
      <c r="H14" s="41">
        <f t="shared" si="0"/>
        <v>79.83636363636363</v>
      </c>
      <c r="I14" s="42">
        <f t="shared" si="0"/>
        <v>159.67272727272726</v>
      </c>
      <c r="J14" s="41">
        <f t="shared" si="0"/>
        <v>199.5909090909091</v>
      </c>
      <c r="K14" s="41">
        <f t="shared" si="0"/>
        <v>266.1212121212121</v>
      </c>
      <c r="L14" s="41">
        <f t="shared" si="0"/>
        <v>319.3454545454545</v>
      </c>
      <c r="M14" s="41">
        <f t="shared" si="0"/>
        <v>399.1818181818182</v>
      </c>
      <c r="N14" s="41">
        <f t="shared" si="0"/>
        <v>798.3636363636364</v>
      </c>
      <c r="O14" s="41">
        <f t="shared" si="0"/>
        <v>1596.7272727272727</v>
      </c>
      <c r="P14" s="1" t="s">
        <v>9</v>
      </c>
    </row>
    <row r="15" spans="1:16" ht="12.75">
      <c r="A15" s="1" t="s">
        <v>10</v>
      </c>
      <c r="B15" s="3" t="s">
        <v>16</v>
      </c>
      <c r="C15" s="47">
        <v>4</v>
      </c>
      <c r="D15" s="25">
        <v>135</v>
      </c>
      <c r="E15" s="26">
        <v>7</v>
      </c>
      <c r="F15" s="26">
        <v>8</v>
      </c>
      <c r="G15" s="44">
        <f t="shared" si="1"/>
        <v>120</v>
      </c>
      <c r="H15" s="41">
        <f aca="true" t="shared" si="2" ref="H15:O23">$G15/(0.5*$E$29*H$4/10000)</f>
        <v>7.2727272727272725</v>
      </c>
      <c r="I15" s="42">
        <f t="shared" si="2"/>
        <v>14.545454545454545</v>
      </c>
      <c r="J15" s="41">
        <f t="shared" si="2"/>
        <v>18.181818181818183</v>
      </c>
      <c r="K15" s="41">
        <f t="shared" si="2"/>
        <v>24.242424242424242</v>
      </c>
      <c r="L15" s="41">
        <f t="shared" si="2"/>
        <v>29.09090909090909</v>
      </c>
      <c r="M15" s="41">
        <f t="shared" si="2"/>
        <v>36.36363636363637</v>
      </c>
      <c r="N15" s="41">
        <f t="shared" si="2"/>
        <v>72.72727272727273</v>
      </c>
      <c r="O15" s="41">
        <f t="shared" si="2"/>
        <v>145.45454545454547</v>
      </c>
      <c r="P15" s="1" t="s">
        <v>10</v>
      </c>
    </row>
    <row r="16" spans="1:16" ht="12.75">
      <c r="A16" s="1" t="s">
        <v>11</v>
      </c>
      <c r="B16" s="3" t="s">
        <v>15</v>
      </c>
      <c r="C16" s="47">
        <v>20</v>
      </c>
      <c r="D16" s="25">
        <v>670</v>
      </c>
      <c r="E16" s="26">
        <v>45</v>
      </c>
      <c r="F16" s="26">
        <v>96</v>
      </c>
      <c r="G16" s="44">
        <f t="shared" si="1"/>
        <v>529</v>
      </c>
      <c r="H16" s="41">
        <f t="shared" si="2"/>
        <v>32.06060606060606</v>
      </c>
      <c r="I16" s="42">
        <f t="shared" si="2"/>
        <v>64.12121212121212</v>
      </c>
      <c r="J16" s="41">
        <f t="shared" si="2"/>
        <v>80.15151515151516</v>
      </c>
      <c r="K16" s="41">
        <f t="shared" si="2"/>
        <v>106.86868686868686</v>
      </c>
      <c r="L16" s="41">
        <f t="shared" si="2"/>
        <v>128.24242424242425</v>
      </c>
      <c r="M16" s="41">
        <f t="shared" si="2"/>
        <v>160.3030303030303</v>
      </c>
      <c r="N16" s="41">
        <f t="shared" si="2"/>
        <v>320.6060606060606</v>
      </c>
      <c r="O16" s="41">
        <f t="shared" si="2"/>
        <v>641.2121212121212</v>
      </c>
      <c r="P16" s="1" t="s">
        <v>11</v>
      </c>
    </row>
    <row r="17" spans="1:16" ht="12.75">
      <c r="A17" s="1" t="s">
        <v>29</v>
      </c>
      <c r="B17" s="4" t="s">
        <v>16</v>
      </c>
      <c r="C17" s="21">
        <v>50</v>
      </c>
      <c r="D17" s="24">
        <v>670</v>
      </c>
      <c r="E17" s="26">
        <v>200</v>
      </c>
      <c r="F17" s="26">
        <v>94</v>
      </c>
      <c r="G17" s="44">
        <f t="shared" si="1"/>
        <v>376</v>
      </c>
      <c r="H17" s="41">
        <f t="shared" si="2"/>
        <v>22.78787878787879</v>
      </c>
      <c r="I17" s="42">
        <f t="shared" si="2"/>
        <v>45.57575757575758</v>
      </c>
      <c r="J17" s="41">
        <f t="shared" si="2"/>
        <v>56.969696969696976</v>
      </c>
      <c r="K17" s="41">
        <f t="shared" si="2"/>
        <v>75.95959595959596</v>
      </c>
      <c r="L17" s="41">
        <f t="shared" si="2"/>
        <v>91.15151515151516</v>
      </c>
      <c r="M17" s="41">
        <f t="shared" si="2"/>
        <v>113.93939393939395</v>
      </c>
      <c r="N17" s="41">
        <f t="shared" si="2"/>
        <v>227.8787878787879</v>
      </c>
      <c r="O17" s="41">
        <f t="shared" si="2"/>
        <v>455.7575757575758</v>
      </c>
      <c r="P17" s="1" t="s">
        <v>29</v>
      </c>
    </row>
    <row r="18" spans="1:16" ht="12.75">
      <c r="A18" s="1" t="s">
        <v>12</v>
      </c>
      <c r="B18" s="4" t="s">
        <v>16</v>
      </c>
      <c r="C18" s="21">
        <v>900</v>
      </c>
      <c r="D18" s="24">
        <v>2500</v>
      </c>
      <c r="E18" s="26">
        <v>1700</v>
      </c>
      <c r="F18" s="26">
        <v>200</v>
      </c>
      <c r="G18" s="44">
        <f t="shared" si="1"/>
        <v>600</v>
      </c>
      <c r="H18" s="41">
        <f t="shared" si="2"/>
        <v>36.36363636363637</v>
      </c>
      <c r="I18" s="42">
        <f t="shared" si="2"/>
        <v>72.72727272727273</v>
      </c>
      <c r="J18" s="41">
        <f t="shared" si="2"/>
        <v>90.90909090909092</v>
      </c>
      <c r="K18" s="41">
        <f t="shared" si="2"/>
        <v>121.2121212121212</v>
      </c>
      <c r="L18" s="41">
        <f t="shared" si="2"/>
        <v>145.45454545454547</v>
      </c>
      <c r="M18" s="41">
        <f t="shared" si="2"/>
        <v>181.81818181818184</v>
      </c>
      <c r="N18" s="41">
        <f t="shared" si="2"/>
        <v>363.6363636363637</v>
      </c>
      <c r="O18" s="41">
        <f t="shared" si="2"/>
        <v>727.2727272727274</v>
      </c>
      <c r="P18" s="1" t="s">
        <v>12</v>
      </c>
    </row>
    <row r="19" spans="1:16" ht="12.75">
      <c r="A19" s="1" t="s">
        <v>13</v>
      </c>
      <c r="B19" s="4" t="s">
        <v>16</v>
      </c>
      <c r="C19" s="21">
        <v>280</v>
      </c>
      <c r="D19" s="25">
        <v>250</v>
      </c>
      <c r="E19" s="26">
        <v>0</v>
      </c>
      <c r="F19" s="26">
        <v>130</v>
      </c>
      <c r="G19" s="44">
        <f t="shared" si="1"/>
        <v>120</v>
      </c>
      <c r="H19" s="41">
        <f t="shared" si="2"/>
        <v>7.2727272727272725</v>
      </c>
      <c r="I19" s="42">
        <f t="shared" si="2"/>
        <v>14.545454545454545</v>
      </c>
      <c r="J19" s="41">
        <f t="shared" si="2"/>
        <v>18.181818181818183</v>
      </c>
      <c r="K19" s="41">
        <f t="shared" si="2"/>
        <v>24.242424242424242</v>
      </c>
      <c r="L19" s="41">
        <f t="shared" si="2"/>
        <v>29.09090909090909</v>
      </c>
      <c r="M19" s="41">
        <f t="shared" si="2"/>
        <v>36.36363636363637</v>
      </c>
      <c r="N19" s="41">
        <f t="shared" si="2"/>
        <v>72.72727272727273</v>
      </c>
      <c r="O19" s="41">
        <f t="shared" si="2"/>
        <v>145.45454545454547</v>
      </c>
      <c r="P19" s="1" t="s">
        <v>13</v>
      </c>
    </row>
    <row r="20" spans="1:16" ht="12.75">
      <c r="A20" s="1" t="s">
        <v>14</v>
      </c>
      <c r="B20" s="4" t="s">
        <v>16</v>
      </c>
      <c r="C20" s="21">
        <v>11</v>
      </c>
      <c r="D20" s="24">
        <v>30</v>
      </c>
      <c r="E20" s="26">
        <v>16</v>
      </c>
      <c r="F20" s="26">
        <v>12</v>
      </c>
      <c r="G20" s="44">
        <f t="shared" si="1"/>
        <v>2</v>
      </c>
      <c r="H20" s="41">
        <f t="shared" si="2"/>
        <v>0.12121212121212122</v>
      </c>
      <c r="I20" s="42">
        <f t="shared" si="2"/>
        <v>0.24242424242424243</v>
      </c>
      <c r="J20" s="41">
        <f t="shared" si="2"/>
        <v>0.30303030303030304</v>
      </c>
      <c r="K20" s="41">
        <f t="shared" si="2"/>
        <v>0.40404040404040403</v>
      </c>
      <c r="L20" s="41">
        <f t="shared" si="2"/>
        <v>0.48484848484848486</v>
      </c>
      <c r="M20" s="41">
        <f t="shared" si="2"/>
        <v>0.6060606060606061</v>
      </c>
      <c r="N20" s="41">
        <f t="shared" si="2"/>
        <v>1.2121212121212122</v>
      </c>
      <c r="O20" s="41">
        <f t="shared" si="2"/>
        <v>2.4242424242424243</v>
      </c>
      <c r="P20" s="1" t="s">
        <v>14</v>
      </c>
    </row>
    <row r="21" spans="1:16" ht="12.75">
      <c r="A21" s="1" t="s">
        <v>22</v>
      </c>
      <c r="B21" s="4" t="s">
        <v>16</v>
      </c>
      <c r="C21" s="21">
        <v>11</v>
      </c>
      <c r="D21" s="24">
        <v>18</v>
      </c>
      <c r="E21" s="26">
        <v>14</v>
      </c>
      <c r="F21" s="26">
        <v>12</v>
      </c>
      <c r="G21" s="44">
        <f t="shared" si="1"/>
        <v>-8</v>
      </c>
      <c r="H21" s="41">
        <f t="shared" si="2"/>
        <v>-0.48484848484848486</v>
      </c>
      <c r="I21" s="42">
        <f t="shared" si="2"/>
        <v>-0.9696969696969697</v>
      </c>
      <c r="J21" s="41">
        <f t="shared" si="2"/>
        <v>-1.2121212121212122</v>
      </c>
      <c r="K21" s="41">
        <f t="shared" si="2"/>
        <v>-1.6161616161616161</v>
      </c>
      <c r="L21" s="41">
        <f t="shared" si="2"/>
        <v>-1.9393939393939394</v>
      </c>
      <c r="M21" s="41">
        <f t="shared" si="2"/>
        <v>-2.4242424242424243</v>
      </c>
      <c r="N21" s="41">
        <f t="shared" si="2"/>
        <v>-4.848484848484849</v>
      </c>
      <c r="O21" s="41">
        <f t="shared" si="2"/>
        <v>-9.696969696969697</v>
      </c>
      <c r="P21" s="1" t="s">
        <v>22</v>
      </c>
    </row>
    <row r="22" spans="1:16" ht="12.75">
      <c r="A22" s="1" t="s">
        <v>23</v>
      </c>
      <c r="B22" s="4" t="s">
        <v>16</v>
      </c>
      <c r="C22" s="21">
        <v>0.7</v>
      </c>
      <c r="D22" s="24">
        <v>4</v>
      </c>
      <c r="E22" s="26">
        <v>1.3</v>
      </c>
      <c r="F22" s="26">
        <v>2</v>
      </c>
      <c r="G22" s="44">
        <f t="shared" si="1"/>
        <v>0.7000000000000002</v>
      </c>
      <c r="H22" s="41">
        <f t="shared" si="2"/>
        <v>0.042424242424242434</v>
      </c>
      <c r="I22" s="42">
        <f t="shared" si="2"/>
        <v>0.08484848484848487</v>
      </c>
      <c r="J22" s="41">
        <f t="shared" si="2"/>
        <v>0.10606060606060609</v>
      </c>
      <c r="K22" s="41">
        <f t="shared" si="2"/>
        <v>0.14141414141414144</v>
      </c>
      <c r="L22" s="41">
        <f t="shared" si="2"/>
        <v>0.16969696969696973</v>
      </c>
      <c r="M22" s="41">
        <f t="shared" si="2"/>
        <v>0.21212121212121218</v>
      </c>
      <c r="N22" s="41">
        <f t="shared" si="2"/>
        <v>0.42424242424242437</v>
      </c>
      <c r="O22" s="41">
        <f t="shared" si="2"/>
        <v>0.8484848484848487</v>
      </c>
      <c r="P22" s="1" t="s">
        <v>23</v>
      </c>
    </row>
    <row r="23" spans="1:16" ht="12.75">
      <c r="A23" s="1" t="s">
        <v>24</v>
      </c>
      <c r="B23" s="3" t="s">
        <v>15</v>
      </c>
      <c r="C23" s="21">
        <v>40</v>
      </c>
      <c r="D23" s="24">
        <v>200</v>
      </c>
      <c r="E23" s="26">
        <v>71</v>
      </c>
      <c r="F23" s="26">
        <v>62</v>
      </c>
      <c r="G23" s="44">
        <f t="shared" si="1"/>
        <v>67</v>
      </c>
      <c r="H23" s="41">
        <f t="shared" si="2"/>
        <v>4.0606060606060606</v>
      </c>
      <c r="I23" s="42">
        <f t="shared" si="2"/>
        <v>8.121212121212121</v>
      </c>
      <c r="J23" s="41">
        <f t="shared" si="2"/>
        <v>10.151515151515152</v>
      </c>
      <c r="K23" s="41">
        <f t="shared" si="2"/>
        <v>13.535353535353535</v>
      </c>
      <c r="L23" s="41">
        <f t="shared" si="2"/>
        <v>16.242424242424242</v>
      </c>
      <c r="M23" s="41">
        <f t="shared" si="2"/>
        <v>20.303030303030305</v>
      </c>
      <c r="N23" s="41">
        <f t="shared" si="2"/>
        <v>40.60606060606061</v>
      </c>
      <c r="O23" s="41">
        <f t="shared" si="2"/>
        <v>81.21212121212122</v>
      </c>
      <c r="P23" s="1" t="s">
        <v>24</v>
      </c>
    </row>
    <row r="25" spans="1:13" ht="12.75">
      <c r="A25" s="17" t="s">
        <v>53</v>
      </c>
      <c r="B25" s="14"/>
      <c r="C25" s="14"/>
      <c r="D25" s="14"/>
      <c r="E25" s="18"/>
      <c r="F25" s="18" t="s">
        <v>20</v>
      </c>
      <c r="G25" s="18"/>
      <c r="H25" s="18"/>
      <c r="I25" s="18"/>
      <c r="J25" s="18"/>
      <c r="K25" s="18"/>
      <c r="L25" s="18"/>
      <c r="M25" s="18"/>
    </row>
    <row r="26" spans="1:5" ht="12.75">
      <c r="A26" s="17"/>
      <c r="B26" s="14"/>
      <c r="C26" s="14"/>
      <c r="D26" s="14" t="s">
        <v>38</v>
      </c>
      <c r="E26" s="14" t="s">
        <v>39</v>
      </c>
    </row>
    <row r="27" spans="1:5" ht="12.75">
      <c r="A27" s="14" t="s">
        <v>40</v>
      </c>
      <c r="B27" s="14"/>
      <c r="C27" s="14"/>
      <c r="D27" s="33">
        <v>8700</v>
      </c>
      <c r="E27" s="33">
        <v>14000</v>
      </c>
    </row>
    <row r="28" spans="1:5" ht="12.75">
      <c r="A28" s="14" t="s">
        <v>41</v>
      </c>
      <c r="B28" s="14"/>
      <c r="C28" s="14"/>
      <c r="D28" s="30">
        <f>D27/4.184</f>
        <v>2079.3499043977054</v>
      </c>
      <c r="E28" s="30">
        <f>E27/4.184</f>
        <v>3346.080305927342</v>
      </c>
    </row>
    <row r="29" spans="1:5" ht="12.75">
      <c r="A29" s="14" t="s">
        <v>44</v>
      </c>
      <c r="B29" s="14"/>
      <c r="C29" s="14"/>
      <c r="D29" s="14"/>
      <c r="E29" s="31">
        <v>3300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&amp;LDok nr 05-706 Vedlegg 1&amp;R1. november 2005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J1" sqref="J1"/>
    </sheetView>
  </sheetViews>
  <sheetFormatPr defaultColWidth="11.421875" defaultRowHeight="12.75"/>
  <cols>
    <col min="1" max="1" width="7.8515625" style="0" customWidth="1"/>
    <col min="2" max="2" width="4.7109375" style="0" customWidth="1"/>
    <col min="3" max="3" width="5.7109375" style="0" customWidth="1"/>
    <col min="4" max="4" width="5.57421875" style="0" customWidth="1"/>
    <col min="5" max="5" width="6.140625" style="0" customWidth="1"/>
    <col min="6" max="9" width="5.7109375" style="0" customWidth="1"/>
    <col min="10" max="11" width="6.7109375" style="0" customWidth="1"/>
    <col min="12" max="12" width="4.7109375" style="0" customWidth="1"/>
    <col min="13" max="13" width="6.7109375" style="0" customWidth="1"/>
    <col min="14" max="16384" width="9.140625" style="0" customWidth="1"/>
  </cols>
  <sheetData>
    <row r="1" spans="3:11" ht="150">
      <c r="C1" s="35" t="s">
        <v>54</v>
      </c>
      <c r="D1" s="35" t="s">
        <v>55</v>
      </c>
      <c r="E1" s="35" t="s">
        <v>56</v>
      </c>
      <c r="F1" s="35" t="s">
        <v>57</v>
      </c>
      <c r="G1" s="35" t="s">
        <v>62</v>
      </c>
      <c r="H1" s="35" t="s">
        <v>58</v>
      </c>
      <c r="I1" s="35" t="s">
        <v>59</v>
      </c>
      <c r="J1" s="36" t="s">
        <v>60</v>
      </c>
      <c r="K1" s="58" t="s">
        <v>61</v>
      </c>
    </row>
    <row r="2" spans="1:13" ht="12.75">
      <c r="A2" s="1" t="s">
        <v>0</v>
      </c>
      <c r="B2" s="6" t="s">
        <v>15</v>
      </c>
      <c r="C2" s="51">
        <f>IF('Men 16-29 years'!K5=0,0,ROUND('Men 16-29 years'!K5,1-INT(LOG10(ABS('Men 16-29 years'!K5)))))</f>
        <v>4.4</v>
      </c>
      <c r="D2" s="51">
        <f>IF('Women 16-79 years'!K5=0,0,ROUND('Women 16-79 years'!K5,1-INT(LOG10(ABS('Women 16-79 years'!K5)))))</f>
        <v>110</v>
      </c>
      <c r="E2" s="51">
        <f>IF('Infants 12 months'!K5=0,0,ROUND('Infants 12 months'!K5,1-INT(LOG10(ABS('Infants 12 months'!K5)))))</f>
        <v>170</v>
      </c>
      <c r="F2" s="51">
        <f>IF('Children 2 years'!K5=0,0,ROUND('Children 2 years'!K5,1-INT(LOG10(ABS('Children 2 years'!K5)))))</f>
        <v>-590</v>
      </c>
      <c r="G2" s="51">
        <f>IF('Children 4 years'!K5=0,0,ROUND('Children 4 years'!K5,1-INT(LOG10(ABS('Children 4 years'!K5)))))</f>
        <v>-290</v>
      </c>
      <c r="H2" s="51">
        <f>IF('Children 9 years'!K5=0,0,ROUND('Children 9 years'!K5,1-INT(LOG10(ABS('Children 9 years'!K5)))))</f>
        <v>-180</v>
      </c>
      <c r="I2" s="51">
        <f>IF('13 year olds'!K5=0,0,ROUND('13 year olds'!K5,1-INT(LOG10(ABS('13 year olds'!K5)))))</f>
        <v>-14</v>
      </c>
      <c r="J2" s="52">
        <f aca="true" t="shared" si="0" ref="J2:J20">MIN(C2:I2)</f>
        <v>-590</v>
      </c>
      <c r="K2" s="56">
        <v>0</v>
      </c>
      <c r="L2" s="6" t="s">
        <v>15</v>
      </c>
      <c r="M2" s="1" t="s">
        <v>0</v>
      </c>
    </row>
    <row r="3" spans="1:13" ht="12.75">
      <c r="A3" s="2" t="s">
        <v>1</v>
      </c>
      <c r="B3" s="3" t="s">
        <v>15</v>
      </c>
      <c r="C3" s="51">
        <f>IF('Men 16-29 years'!K6=0,0,ROUND('Men 16-29 years'!K6,1-INT(LOG10(ABS('Men 16-29 years'!K6)))))</f>
        <v>-1700</v>
      </c>
      <c r="D3" s="51">
        <f>IF('Women 16-79 years'!K6=0,0,ROUND('Women 16-79 years'!K6,1-INT(LOG10(ABS('Women 16-79 years'!K6)))))</f>
        <v>-3200</v>
      </c>
      <c r="E3" s="51">
        <f>IF('Infants 12 months'!K6=0,0,ROUND('Infants 12 months'!K6,1-INT(LOG10(ABS('Infants 12 months'!K6)))))</f>
        <v>-1100</v>
      </c>
      <c r="F3" s="51">
        <f>IF('Children 2 years'!K6=0,0,ROUND('Children 2 years'!K6,1-INT(LOG10(ABS('Children 2 years'!K6)))))</f>
        <v>-540</v>
      </c>
      <c r="G3" s="51">
        <f>IF('Children 4 years'!K6=0,0,ROUND('Children 4 years'!K6,1-INT(LOG10(ABS('Children 4 years'!K6)))))</f>
        <v>-2900</v>
      </c>
      <c r="H3" s="51">
        <f>IF('Children 9 years'!K6=0,0,ROUND('Children 9 years'!K6,1-INT(LOG10(ABS('Children 9 years'!K6)))))</f>
        <v>-2300</v>
      </c>
      <c r="I3" s="51">
        <f>IF('13 year olds'!K6=0,0,ROUND('13 year olds'!K6,1-INT(LOG10(ABS('13 year olds'!K6)))))</f>
        <v>-2100</v>
      </c>
      <c r="J3" s="52">
        <f t="shared" si="0"/>
        <v>-3200</v>
      </c>
      <c r="K3" s="57">
        <v>0</v>
      </c>
      <c r="L3" s="3" t="s">
        <v>15</v>
      </c>
      <c r="M3" s="2" t="s">
        <v>1</v>
      </c>
    </row>
    <row r="4" spans="1:13" ht="12.75">
      <c r="A4" s="1" t="s">
        <v>2</v>
      </c>
      <c r="B4" s="3" t="s">
        <v>15</v>
      </c>
      <c r="C4" s="51">
        <f>IF('Men 16-29 years'!K7=0,0,ROUND('Men 16-29 years'!K7,1-INT(LOG10(ABS('Men 16-29 years'!K7)))))</f>
        <v>4.3</v>
      </c>
      <c r="D4" s="51">
        <f>IF('Women 16-79 years'!K7=0,0,ROUND('Women 16-79 years'!K7,1-INT(LOG10(ABS('Women 16-79 years'!K7)))))</f>
        <v>6.5</v>
      </c>
      <c r="E4" s="51">
        <f>IF('Infants 12 months'!K7=0,0,ROUND('Infants 12 months'!K7,1-INT(LOG10(ABS('Infants 12 months'!K7)))))</f>
        <v>1.8</v>
      </c>
      <c r="F4" s="51">
        <f>IF('Children 2 years'!K7=0,0,ROUND('Children 2 years'!K7,1-INT(LOG10(ABS('Children 2 years'!K7)))))</f>
        <v>3.2</v>
      </c>
      <c r="G4" s="51">
        <f>IF('Children 4 years'!K7=0,0,ROUND('Children 4 years'!K7,1-INT(LOG10(ABS('Children 4 years'!K7)))))</f>
        <v>2.9</v>
      </c>
      <c r="H4" s="51">
        <f>IF('Children 9 years'!K7=0,0,ROUND('Children 9 years'!K7,1-INT(LOG10(ABS('Children 9 years'!K7)))))</f>
        <v>1.9</v>
      </c>
      <c r="I4" s="51">
        <f>IF('13 year olds'!K7=0,0,ROUND('13 year olds'!K7,1-INT(LOG10(ABS('13 year olds'!K7)))))</f>
        <v>6.7</v>
      </c>
      <c r="J4" s="52">
        <f t="shared" si="0"/>
        <v>1.8</v>
      </c>
      <c r="K4" s="57">
        <v>1.1</v>
      </c>
      <c r="L4" s="3" t="s">
        <v>15</v>
      </c>
      <c r="M4" s="1" t="s">
        <v>2</v>
      </c>
    </row>
    <row r="5" spans="1:13" ht="12.75">
      <c r="A5" s="1" t="s">
        <v>3</v>
      </c>
      <c r="B5" s="4" t="s">
        <v>16</v>
      </c>
      <c r="C5" s="51">
        <f>IF('Men 16-29 years'!K8=0,0,ROUND('Men 16-29 years'!K8,1-INT(LOG10(ABS('Men 16-29 years'!K8)))))</f>
        <v>39</v>
      </c>
      <c r="D5" s="51">
        <f>IF('Women 16-79 years'!K8=0,0,ROUND('Women 16-79 years'!K8,1-INT(LOG10(ABS('Women 16-79 years'!K8)))))</f>
        <v>58</v>
      </c>
      <c r="E5" s="51">
        <f>IF('Infants 12 months'!K8=0,0,ROUND('Infants 12 months'!K8,1-INT(LOG10(ABS('Infants 12 months'!K8)))))</f>
        <v>28</v>
      </c>
      <c r="F5" s="51">
        <f>IF('Children 2 years'!K8=0,0,ROUND('Children 2 years'!K8,1-INT(LOG10(ABS('Children 2 years'!K8)))))</f>
        <v>28</v>
      </c>
      <c r="G5" s="51">
        <f>IF('Children 4 years'!K8=0,0,ROUND('Children 4 years'!K8,1-INT(LOG10(ABS('Children 4 years'!K8)))))</f>
        <v>31</v>
      </c>
      <c r="H5" s="51">
        <f>IF('Children 9 years'!K8=0,0,ROUND('Children 9 years'!K8,1-INT(LOG10(ABS('Children 9 years'!K8)))))</f>
        <v>30</v>
      </c>
      <c r="I5" s="51">
        <f>IF('13 year olds'!K8=0,0,ROUND('13 year olds'!K8,1-INT(LOG10(ABS('13 year olds'!K8)))))</f>
        <v>38</v>
      </c>
      <c r="J5" s="52">
        <f t="shared" si="0"/>
        <v>28</v>
      </c>
      <c r="K5" s="57">
        <v>17</v>
      </c>
      <c r="L5" s="4" t="s">
        <v>16</v>
      </c>
      <c r="M5" s="1" t="s">
        <v>3</v>
      </c>
    </row>
    <row r="6" spans="1:13" ht="12.75">
      <c r="A6" s="1" t="s">
        <v>4</v>
      </c>
      <c r="B6" s="4" t="s">
        <v>16</v>
      </c>
      <c r="C6" s="51">
        <f>IF('Men 16-29 years'!K9=0,0,ROUND('Men 16-29 years'!K9,1-INT(LOG10(ABS('Men 16-29 years'!K9)))))</f>
        <v>6.7</v>
      </c>
      <c r="D6" s="51">
        <f>IF('Women 16-79 years'!K9=0,0,ROUND('Women 16-79 years'!K9,1-INT(LOG10(ABS('Women 16-79 years'!K9)))))</f>
        <v>9.9</v>
      </c>
      <c r="E6" s="51">
        <f>IF('Infants 12 months'!K9=0,0,ROUND('Infants 12 months'!K9,1-INT(LOG10(ABS('Infants 12 months'!K9)))))</f>
        <v>4.3</v>
      </c>
      <c r="F6" s="51">
        <f>IF('Children 2 years'!K9=0,0,ROUND('Children 2 years'!K9,1-INT(LOG10(ABS('Children 2 years'!K9)))))</f>
        <v>4.1</v>
      </c>
      <c r="G6" s="51">
        <f>IF('Children 4 years'!K9=0,0,ROUND('Children 4 years'!K9,1-INT(LOG10(ABS('Children 4 years'!K9)))))</f>
        <v>5.6</v>
      </c>
      <c r="H6" s="51">
        <f>IF('Children 9 years'!K9=0,0,ROUND('Children 9 years'!K9,1-INT(LOG10(ABS('Children 9 years'!K9)))))</f>
        <v>4.9</v>
      </c>
      <c r="I6" s="51">
        <f>IF('13 year olds'!K9=0,0,ROUND('13 year olds'!K9,1-INT(LOG10(ABS('13 year olds'!K9)))))</f>
        <v>6.1</v>
      </c>
      <c r="J6" s="52">
        <f t="shared" si="0"/>
        <v>4.1</v>
      </c>
      <c r="K6" s="57">
        <v>2.5</v>
      </c>
      <c r="L6" s="4" t="s">
        <v>16</v>
      </c>
      <c r="M6" s="1" t="s">
        <v>4</v>
      </c>
    </row>
    <row r="7" spans="1:13" ht="12.75">
      <c r="A7" s="1" t="s">
        <v>5</v>
      </c>
      <c r="B7" s="4" t="s">
        <v>16</v>
      </c>
      <c r="C7" s="51">
        <f>IF('Men 16-29 years'!K10=0,0,ROUND('Men 16-29 years'!K10,1-INT(LOG10(ABS('Men 16-29 years'!K10)))))</f>
        <v>5.5</v>
      </c>
      <c r="D7" s="51">
        <f>IF('Women 16-79 years'!K10=0,0,ROUND('Women 16-79 years'!K10,1-INT(LOG10(ABS('Women 16-79 years'!K10)))))</f>
        <v>8.3</v>
      </c>
      <c r="E7" s="51">
        <f>IF('Infants 12 months'!K10=0,0,ROUND('Infants 12 months'!K10,1-INT(LOG10(ABS('Infants 12 months'!K10)))))</f>
        <v>3</v>
      </c>
      <c r="F7" s="51">
        <f>IF('Children 2 years'!K10=0,0,ROUND('Children 2 years'!K10,1-INT(LOG10(ABS('Children 2 years'!K10)))))</f>
        <v>2.9</v>
      </c>
      <c r="G7" s="51">
        <f>IF('Children 4 years'!K10=0,0,ROUND('Children 4 years'!K10,1-INT(LOG10(ABS('Children 4 years'!K10)))))</f>
        <v>4.1</v>
      </c>
      <c r="H7" s="51">
        <f>IF('Children 9 years'!K10=0,0,ROUND('Children 9 years'!K10,1-INT(LOG10(ABS('Children 9 years'!K10)))))</f>
        <v>4.1</v>
      </c>
      <c r="I7" s="51">
        <f>IF('13 year olds'!K10=0,0,ROUND('13 year olds'!K10,1-INT(LOG10(ABS('13 year olds'!K10)))))</f>
        <v>4.9</v>
      </c>
      <c r="J7" s="52">
        <f t="shared" si="0"/>
        <v>2.9</v>
      </c>
      <c r="K7" s="57">
        <v>1.7</v>
      </c>
      <c r="L7" s="4" t="s">
        <v>16</v>
      </c>
      <c r="M7" s="1" t="s">
        <v>5</v>
      </c>
    </row>
    <row r="8" spans="1:13" ht="12.75">
      <c r="A8" s="1" t="s">
        <v>6</v>
      </c>
      <c r="B8" s="4" t="s">
        <v>16</v>
      </c>
      <c r="C8" s="51">
        <f>IF('Men 16-29 years'!K11=0,0,ROUND('Men 16-29 years'!K11,1-INT(LOG10(ABS('Men 16-29 years'!K11)))))</f>
        <v>130</v>
      </c>
      <c r="D8" s="51">
        <f>IF('Women 16-79 years'!K11=0,0,ROUND('Women 16-79 years'!K11,1-INT(LOG10(ABS('Women 16-79 years'!K11)))))</f>
        <v>180</v>
      </c>
      <c r="E8" s="51">
        <f>IF('Infants 12 months'!K11=0,0,ROUND('Infants 12 months'!K11,1-INT(LOG10(ABS('Infants 12 months'!K11)))))</f>
        <v>41</v>
      </c>
      <c r="F8" s="51">
        <f>IF('Children 2 years'!K11=0,0,ROUND('Children 2 years'!K11,1-INT(LOG10(ABS('Children 2 years'!K11)))))</f>
        <v>41</v>
      </c>
      <c r="G8" s="51">
        <f>IF('Children 4 years'!K11=0,0,ROUND('Children 4 years'!K11,1-INT(LOG10(ABS('Children 4 years'!K11)))))</f>
        <v>62</v>
      </c>
      <c r="H8" s="51">
        <f>IF('Children 9 years'!K11=0,0,ROUND('Children 9 years'!K11,1-INT(LOG10(ABS('Children 9 years'!K11)))))</f>
        <v>71</v>
      </c>
      <c r="I8" s="51">
        <f>IF('13 year olds'!K11=0,0,ROUND('13 year olds'!K11,1-INT(LOG10(ABS('13 year olds'!K11)))))</f>
        <v>92</v>
      </c>
      <c r="J8" s="52">
        <f t="shared" si="0"/>
        <v>41</v>
      </c>
      <c r="K8" s="57">
        <v>24</v>
      </c>
      <c r="L8" s="4" t="s">
        <v>16</v>
      </c>
      <c r="M8" s="1" t="s">
        <v>6</v>
      </c>
    </row>
    <row r="9" spans="1:13" ht="12.75">
      <c r="A9" s="1" t="s">
        <v>7</v>
      </c>
      <c r="B9" s="4" t="s">
        <v>16</v>
      </c>
      <c r="C9" s="51">
        <f>IF('Men 16-29 years'!K12=0,0,ROUND('Men 16-29 years'!K12,1-INT(LOG10(ABS('Men 16-29 years'!K12)))))</f>
        <v>3</v>
      </c>
      <c r="D9" s="51">
        <f>IF('Women 16-79 years'!K12=0,0,ROUND('Women 16-79 years'!K12,1-INT(LOG10(ABS('Women 16-79 years'!K12)))))</f>
        <v>4.4</v>
      </c>
      <c r="E9" s="51">
        <f>IF('Infants 12 months'!K12=0,0,ROUND('Infants 12 months'!K12,1-INT(LOG10(ABS('Infants 12 months'!K12)))))</f>
        <v>1.1</v>
      </c>
      <c r="F9" s="51">
        <f>IF('Children 2 years'!K12=0,0,ROUND('Children 2 years'!K12,1-INT(LOG10(ABS('Children 2 years'!K12)))))</f>
        <v>1</v>
      </c>
      <c r="G9" s="51">
        <f>IF('Children 4 years'!K12=0,0,ROUND('Children 4 years'!K12,1-INT(LOG10(ABS('Children 4 years'!K12)))))</f>
        <v>1.1</v>
      </c>
      <c r="H9" s="51">
        <f>IF('Children 9 years'!K12=0,0,ROUND('Children 9 years'!K12,1-INT(LOG10(ABS('Children 9 years'!K12)))))</f>
        <v>1.4</v>
      </c>
      <c r="I9" s="51">
        <f>IF('13 year olds'!K12=0,0,ROUND('13 year olds'!K12,1-INT(LOG10(ABS('13 year olds'!K12)))))</f>
        <v>2.2</v>
      </c>
      <c r="J9" s="52">
        <f t="shared" si="0"/>
        <v>1</v>
      </c>
      <c r="K9" s="57">
        <v>0.61</v>
      </c>
      <c r="L9" s="4" t="s">
        <v>16</v>
      </c>
      <c r="M9" s="1" t="s">
        <v>7</v>
      </c>
    </row>
    <row r="10" spans="1:13" ht="12.75">
      <c r="A10" s="1" t="s">
        <v>8</v>
      </c>
      <c r="B10" s="3" t="s">
        <v>15</v>
      </c>
      <c r="C10" s="51">
        <f>IF('Men 16-29 years'!K13=0,0,ROUND('Men 16-29 years'!K13,1-INT(LOG10(ABS('Men 16-29 years'!K13)))))</f>
        <v>120</v>
      </c>
      <c r="D10" s="51">
        <f>IF('Women 16-79 years'!K13=0,0,ROUND('Women 16-79 years'!K13,1-INT(LOG10(ABS('Women 16-79 years'!K13)))))</f>
        <v>170</v>
      </c>
      <c r="E10" s="51">
        <f>IF('Infants 12 months'!K13=0,0,ROUND('Infants 12 months'!K13,1-INT(LOG10(ABS('Infants 12 months'!K13)))))</f>
        <v>47</v>
      </c>
      <c r="F10" s="51">
        <f>IF('Children 2 years'!K13=0,0,ROUND('Children 2 years'!K13,1-INT(LOG10(ABS('Children 2 years'!K13)))))</f>
        <v>38</v>
      </c>
      <c r="G10" s="51">
        <f>IF('Children 4 years'!K13=0,0,ROUND('Children 4 years'!K13,1-INT(LOG10(ABS('Children 4 years'!K13)))))</f>
        <v>33</v>
      </c>
      <c r="H10" s="51">
        <f>IF('Children 9 years'!K13=0,0,ROUND('Children 9 years'!K13,1-INT(LOG10(ABS('Children 9 years'!K13)))))</f>
        <v>46</v>
      </c>
      <c r="I10" s="51">
        <f>IF('13 year olds'!K13=0,0,ROUND('13 year olds'!K13,1-INT(LOG10(ABS('13 year olds'!K13)))))</f>
        <v>81</v>
      </c>
      <c r="J10" s="52">
        <f t="shared" si="0"/>
        <v>33</v>
      </c>
      <c r="K10" s="57">
        <v>20</v>
      </c>
      <c r="L10" s="3" t="s">
        <v>15</v>
      </c>
      <c r="M10" s="1" t="s">
        <v>8</v>
      </c>
    </row>
    <row r="11" spans="1:13" ht="12.75">
      <c r="A11" s="1" t="s">
        <v>9</v>
      </c>
      <c r="B11" s="3" t="s">
        <v>15</v>
      </c>
      <c r="C11" s="51">
        <f>IF('Men 16-29 years'!K14=0,0,ROUND('Men 16-29 years'!K14,1-INT(LOG10(ABS('Men 16-29 years'!K14)))))</f>
        <v>290</v>
      </c>
      <c r="D11" s="51">
        <f>IF('Women 16-79 years'!K14=0,0,ROUND('Women 16-79 years'!K14,1-INT(LOG10(ABS('Women 16-79 years'!K14)))))</f>
        <v>430</v>
      </c>
      <c r="E11" s="51">
        <f>IF('Infants 12 months'!K14=0,0,ROUND('Infants 12 months'!K14,1-INT(LOG10(ABS('Infants 12 months'!K14)))))</f>
        <v>170</v>
      </c>
      <c r="F11" s="51">
        <f>IF('Children 2 years'!K14=0,0,ROUND('Children 2 years'!K14,1-INT(LOG10(ABS('Children 2 years'!K14)))))</f>
        <v>170</v>
      </c>
      <c r="G11" s="51">
        <f>IF('Children 4 years'!K14=0,0,ROUND('Children 4 years'!K14,1-INT(LOG10(ABS('Children 4 years'!K14)))))</f>
        <v>240</v>
      </c>
      <c r="H11" s="51">
        <f>IF('Children 9 years'!K14=0,0,ROUND('Children 9 years'!K14,1-INT(LOG10(ABS('Children 9 years'!K14)))))</f>
        <v>230</v>
      </c>
      <c r="I11" s="51">
        <f>IF('13 year olds'!K14=0,0,ROUND('13 year olds'!K14,1-INT(LOG10(ABS('13 year olds'!K14)))))</f>
        <v>270</v>
      </c>
      <c r="J11" s="52">
        <f t="shared" si="0"/>
        <v>170</v>
      </c>
      <c r="K11" s="57">
        <v>99</v>
      </c>
      <c r="L11" s="3" t="s">
        <v>15</v>
      </c>
      <c r="M11" s="1" t="s">
        <v>9</v>
      </c>
    </row>
    <row r="12" spans="1:13" ht="12.75">
      <c r="A12" s="1" t="s">
        <v>10</v>
      </c>
      <c r="B12" s="3" t="s">
        <v>16</v>
      </c>
      <c r="C12" s="51">
        <f>IF('Men 16-29 years'!K15=0,0,ROUND('Men 16-29 years'!K15,1-INT(LOG10(ABS('Men 16-29 years'!K15)))))</f>
        <v>27</v>
      </c>
      <c r="D12" s="51">
        <f>IF('Women 16-79 years'!K15=0,0,ROUND('Women 16-79 years'!K15,1-INT(LOG10(ABS('Women 16-79 years'!K15)))))</f>
        <v>40</v>
      </c>
      <c r="E12" s="51">
        <f>IF('Infants 12 months'!K15=0,0,ROUND('Infants 12 months'!K15,1-INT(LOG10(ABS('Infants 12 months'!K15)))))</f>
        <v>16</v>
      </c>
      <c r="F12" s="51">
        <f>IF('Children 2 years'!K15=0,0,ROUND('Children 2 years'!K15,1-INT(LOG10(ABS('Children 2 years'!K15)))))</f>
        <v>15</v>
      </c>
      <c r="G12" s="51">
        <f>IF('Children 4 years'!K15=0,0,ROUND('Children 4 years'!K15,1-INT(LOG10(ABS('Children 4 years'!K15)))))</f>
        <v>20</v>
      </c>
      <c r="H12" s="51">
        <f>IF('Children 9 years'!K15=0,0,ROUND('Children 9 years'!K15,1-INT(LOG10(ABS('Children 9 years'!K15)))))</f>
        <v>20</v>
      </c>
      <c r="I12" s="51">
        <f>IF('13 year olds'!K15=0,0,ROUND('13 year olds'!K15,1-INT(LOG10(ABS('13 year olds'!K15)))))</f>
        <v>24</v>
      </c>
      <c r="J12" s="52">
        <f t="shared" si="0"/>
        <v>15</v>
      </c>
      <c r="K12" s="57">
        <v>9.1</v>
      </c>
      <c r="L12" s="3" t="s">
        <v>16</v>
      </c>
      <c r="M12" s="1" t="s">
        <v>10</v>
      </c>
    </row>
    <row r="13" spans="1:13" ht="12.75">
      <c r="A13" s="1" t="s">
        <v>11</v>
      </c>
      <c r="B13" s="3" t="s">
        <v>15</v>
      </c>
      <c r="C13" s="51">
        <f>IF('Men 16-29 years'!K16=0,0,ROUND('Men 16-29 years'!K16,1-INT(LOG10(ABS('Men 16-29 years'!K16)))))</f>
        <v>130</v>
      </c>
      <c r="D13" s="51">
        <f>IF('Women 16-79 years'!K16=0,0,ROUND('Women 16-79 years'!K16,1-INT(LOG10(ABS('Women 16-79 years'!K16)))))</f>
        <v>190</v>
      </c>
      <c r="E13" s="51">
        <f>IF('Infants 12 months'!K16=0,0,ROUND('Infants 12 months'!K16,1-INT(LOG10(ABS('Infants 12 months'!K16)))))</f>
        <v>76</v>
      </c>
      <c r="F13" s="51">
        <f>IF('Children 2 years'!K16=0,0,ROUND('Children 2 years'!K16,1-INT(LOG10(ABS('Children 2 years'!K16)))))</f>
        <v>72</v>
      </c>
      <c r="G13" s="51">
        <f>IF('Children 4 years'!K16=0,0,ROUND('Children 4 years'!K16,1-INT(LOG10(ABS('Children 4 years'!K16)))))</f>
        <v>78</v>
      </c>
      <c r="H13" s="51">
        <f>IF('Children 9 years'!K16=0,0,ROUND('Children 9 years'!K16,1-INT(LOG10(ABS('Children 9 years'!K16)))))</f>
        <v>83</v>
      </c>
      <c r="I13" s="51">
        <f>IF('13 year olds'!K16=0,0,ROUND('13 year olds'!K16,1-INT(LOG10(ABS('13 year olds'!K16)))))</f>
        <v>110</v>
      </c>
      <c r="J13" s="52">
        <f t="shared" si="0"/>
        <v>72</v>
      </c>
      <c r="K13" s="57">
        <v>43</v>
      </c>
      <c r="L13" s="3" t="s">
        <v>15</v>
      </c>
      <c r="M13" s="1" t="s">
        <v>11</v>
      </c>
    </row>
    <row r="14" spans="1:13" ht="12.75">
      <c r="A14" s="1" t="s">
        <v>29</v>
      </c>
      <c r="B14" s="4" t="s">
        <v>16</v>
      </c>
      <c r="C14" s="51">
        <f>IF('Men 16-29 years'!K17=0,0,ROUND('Men 16-29 years'!K17,1-INT(LOG10(ABS('Men 16-29 years'!K17)))))</f>
        <v>94</v>
      </c>
      <c r="D14" s="51">
        <f>IF('Women 16-79 years'!K17=0,0,ROUND('Women 16-79 years'!K17,1-INT(LOG10(ABS('Women 16-79 years'!K17)))))</f>
        <v>140</v>
      </c>
      <c r="E14" s="51">
        <f>IF('Infants 12 months'!K17=0,0,ROUND('Infants 12 months'!K17,1-INT(LOG10(ABS('Infants 12 months'!K17)))))</f>
        <v>12</v>
      </c>
      <c r="F14" s="51">
        <f>IF('Children 2 years'!K17=0,0,ROUND('Children 2 years'!K17,1-INT(LOG10(ABS('Children 2 years'!K17)))))</f>
        <v>19</v>
      </c>
      <c r="G14" s="51">
        <f>IF('Children 4 years'!K17=0,0,ROUND('Children 4 years'!K17,1-INT(LOG10(ABS('Children 4 years'!K17)))))</f>
        <v>49</v>
      </c>
      <c r="H14" s="51">
        <f>IF('Children 9 years'!K17=0,0,ROUND('Children 9 years'!K17,1-INT(LOG10(ABS('Children 9 years'!K17)))))</f>
        <v>57</v>
      </c>
      <c r="I14" s="51">
        <f>IF('13 year olds'!K17=0,0,ROUND('13 year olds'!K17,1-INT(LOG10(ABS('13 year olds'!K17)))))</f>
        <v>76</v>
      </c>
      <c r="J14" s="52">
        <f t="shared" si="0"/>
        <v>12</v>
      </c>
      <c r="K14" s="57">
        <v>7</v>
      </c>
      <c r="L14" s="4" t="s">
        <v>16</v>
      </c>
      <c r="M14" s="1" t="s">
        <v>29</v>
      </c>
    </row>
    <row r="15" spans="1:13" ht="12.75">
      <c r="A15" s="1" t="s">
        <v>12</v>
      </c>
      <c r="B15" s="4" t="s">
        <v>16</v>
      </c>
      <c r="C15" s="51">
        <f>IF('Men 16-29 years'!K18=0,0,ROUND('Men 16-29 years'!K18,1-INT(LOG10(ABS('Men 16-29 years'!K18)))))</f>
        <v>30</v>
      </c>
      <c r="D15" s="51">
        <f>IF('Women 16-79 years'!K18=0,0,ROUND('Women 16-79 years'!K18,1-INT(LOG10(ABS('Women 16-79 years'!K18)))))</f>
        <v>190</v>
      </c>
      <c r="E15" s="51">
        <f>IF('Infants 12 months'!K18=0,0,ROUND('Infants 12 months'!K18,1-INT(LOG10(ABS('Infants 12 months'!K18)))))</f>
        <v>170</v>
      </c>
      <c r="F15" s="51">
        <f>IF('Children 2 years'!K18=0,0,ROUND('Children 2 years'!K18,1-INT(LOG10(ABS('Children 2 years'!K18)))))</f>
        <v>190</v>
      </c>
      <c r="G15" s="51">
        <f>IF('Children 4 years'!K18=0,0,ROUND('Children 4 years'!K18,1-INT(LOG10(ABS('Children 4 years'!K18)))))</f>
        <v>430</v>
      </c>
      <c r="H15" s="51">
        <f>IF('Children 9 years'!K18=0,0,ROUND('Children 9 years'!K18,1-INT(LOG10(ABS('Children 9 years'!K18)))))</f>
        <v>210</v>
      </c>
      <c r="I15" s="51">
        <f>IF('13 year olds'!K18=0,0,ROUND('13 year olds'!K18,1-INT(LOG10(ABS('13 year olds'!K18)))))</f>
        <v>120</v>
      </c>
      <c r="J15" s="52">
        <f t="shared" si="0"/>
        <v>30</v>
      </c>
      <c r="K15" s="57">
        <v>18</v>
      </c>
      <c r="L15" s="4" t="s">
        <v>16</v>
      </c>
      <c r="M15" s="1" t="s">
        <v>12</v>
      </c>
    </row>
    <row r="16" spans="1:13" ht="12.75">
      <c r="A16" s="1" t="s">
        <v>13</v>
      </c>
      <c r="B16" s="3" t="s">
        <v>16</v>
      </c>
      <c r="C16" s="51">
        <f>IF('Men 16-29 years'!K19=0,0,ROUND('Men 16-29 years'!K19,1-INT(LOG10(ABS('Men 16-29 years'!K19)))))</f>
        <v>18</v>
      </c>
      <c r="D16" s="51">
        <f>IF('Women 16-79 years'!K19=0,0,ROUND('Women 16-79 years'!K19,1-INT(LOG10(ABS('Women 16-79 years'!K19)))))</f>
        <v>26</v>
      </c>
      <c r="E16" s="51">
        <f>IF('Infants 12 months'!K19=0,0,ROUND('Infants 12 months'!K19,1-INT(LOG10(ABS('Infants 12 months'!K19)))))</f>
        <v>-6.7</v>
      </c>
      <c r="F16" s="51">
        <f>IF('Children 2 years'!K19=0,0,ROUND('Children 2 years'!K19,1-INT(LOG10(ABS('Children 2 years'!K19)))))</f>
        <v>-17</v>
      </c>
      <c r="G16" s="51">
        <f>IF('Children 4 years'!K19=0,0,ROUND('Children 4 years'!K19,1-INT(LOG10(ABS('Children 4 years'!K19)))))</f>
        <v>40</v>
      </c>
      <c r="H16" s="51">
        <f>IF('Children 9 years'!K19=0,0,ROUND('Children 9 years'!K19,1-INT(LOG10(ABS('Children 9 years'!K19)))))</f>
        <v>28</v>
      </c>
      <c r="I16" s="51">
        <f>IF('13 year olds'!K19=0,0,ROUND('13 year olds'!K19,1-INT(LOG10(ABS('13 year olds'!K19)))))</f>
        <v>24</v>
      </c>
      <c r="J16" s="52">
        <f t="shared" si="0"/>
        <v>-17</v>
      </c>
      <c r="K16" s="57">
        <v>0</v>
      </c>
      <c r="L16" s="4" t="s">
        <v>16</v>
      </c>
      <c r="M16" s="1" t="s">
        <v>13</v>
      </c>
    </row>
    <row r="17" spans="1:13" ht="12.75">
      <c r="A17" s="1" t="s">
        <v>14</v>
      </c>
      <c r="B17" s="3" t="s">
        <v>16</v>
      </c>
      <c r="C17" s="51">
        <f>IF('Men 16-29 years'!K20=0,0,ROUND('Men 16-29 years'!K20,1-INT(LOG10(ABS('Men 16-29 years'!K20)))))</f>
        <v>2.7</v>
      </c>
      <c r="D17" s="51">
        <f>IF('Women 16-79 years'!K20=0,0,ROUND('Women 16-79 years'!K20,1-INT(LOG10(ABS('Women 16-79 years'!K20)))))</f>
        <v>4.9</v>
      </c>
      <c r="E17" s="51">
        <f>IF('Infants 12 months'!K20=0,0,ROUND('Infants 12 months'!K20,1-INT(LOG10(ABS('Infants 12 months'!K20)))))</f>
        <v>-6.3</v>
      </c>
      <c r="F17" s="51">
        <f>IF('Children 2 years'!K20=0,0,ROUND('Children 2 years'!K20,1-INT(LOG10(ABS('Children 2 years'!K20)))))</f>
        <v>-3.5</v>
      </c>
      <c r="G17" s="51">
        <f>IF('Children 4 years'!K20=0,0,ROUND('Children 4 years'!K20,1-INT(LOG10(ABS('Children 4 years'!K20)))))</f>
        <v>-2.7</v>
      </c>
      <c r="H17" s="51">
        <f>IF('Children 9 years'!K20=0,0,ROUND('Children 9 years'!K20,1-INT(LOG10(ABS('Children 9 years'!K20)))))</f>
        <v>-1.4</v>
      </c>
      <c r="I17" s="51">
        <f>IF('13 year olds'!K20=0,0,ROUND('13 year olds'!K20,1-INT(LOG10(ABS('13 year olds'!K20)))))</f>
        <v>0.4</v>
      </c>
      <c r="J17" s="52">
        <f t="shared" si="0"/>
        <v>-6.3</v>
      </c>
      <c r="K17" s="57">
        <v>0</v>
      </c>
      <c r="L17" s="4" t="s">
        <v>16</v>
      </c>
      <c r="M17" s="1" t="s">
        <v>14</v>
      </c>
    </row>
    <row r="18" spans="1:13" ht="12.75">
      <c r="A18" s="1" t="s">
        <v>22</v>
      </c>
      <c r="B18" s="4" t="s">
        <v>16</v>
      </c>
      <c r="C18" s="51">
        <f>IF('Men 16-29 years'!K21=0,0,ROUND('Men 16-29 years'!K21,1-INT(LOG10(ABS('Men 16-29 years'!K21)))))</f>
        <v>-0.89</v>
      </c>
      <c r="D18" s="51">
        <f>IF('Women 16-79 years'!K21=0,0,ROUND('Women 16-79 years'!K21,1-INT(LOG10(ABS('Women 16-79 years'!K21)))))</f>
        <v>0</v>
      </c>
      <c r="E18" s="51">
        <f>IF('Infants 12 months'!K21=0,0,ROUND('Infants 12 months'!K21,1-INT(LOG10(ABS('Infants 12 months'!K21)))))</f>
        <v>-3</v>
      </c>
      <c r="F18" s="51">
        <f>IF('Children 2 years'!K21=0,0,ROUND('Children 2 years'!K21,1-INT(LOG10(ABS('Children 2 years'!K21)))))</f>
        <v>-2.6</v>
      </c>
      <c r="G18" s="51">
        <f>IF('Children 4 years'!K21=0,0,ROUND('Children 4 years'!K21,1-INT(LOG10(ABS('Children 4 years'!K21)))))</f>
        <v>-3.4</v>
      </c>
      <c r="H18" s="51">
        <f>IF('Children 9 years'!K21=0,0,ROUND('Children 9 years'!K21,1-INT(LOG10(ABS('Children 9 years'!K21)))))</f>
        <v>-2.3</v>
      </c>
      <c r="I18" s="51">
        <f>IF('13 year olds'!K21=0,0,ROUND('13 year olds'!K21,1-INT(LOG10(ABS('13 year olds'!K21)))))</f>
        <v>-1.6</v>
      </c>
      <c r="J18" s="52">
        <f t="shared" si="0"/>
        <v>-3.4</v>
      </c>
      <c r="K18" s="57">
        <v>0</v>
      </c>
      <c r="L18" s="4" t="s">
        <v>16</v>
      </c>
      <c r="M18" s="1" t="s">
        <v>22</v>
      </c>
    </row>
    <row r="19" spans="1:13" ht="12.75">
      <c r="A19" s="1" t="s">
        <v>23</v>
      </c>
      <c r="B19" s="4" t="s">
        <v>16</v>
      </c>
      <c r="C19" s="51">
        <f>IF('Men 16-29 years'!K22=0,0,ROUND('Men 16-29 years'!K22,1-INT(LOG10(ABS('Men 16-29 years'!K22)))))</f>
        <v>0.21</v>
      </c>
      <c r="D19" s="51">
        <f>IF('Women 16-79 years'!K22=0,0,ROUND('Women 16-79 years'!K22,1-INT(LOG10(ABS('Women 16-79 years'!K22)))))</f>
        <v>0.37</v>
      </c>
      <c r="E19" s="51">
        <f>IF('Infants 12 months'!K22=0,0,ROUND('Infants 12 months'!K22,1-INT(LOG10(ABS('Infants 12 months'!K22)))))</f>
        <v>-0.17</v>
      </c>
      <c r="F19" s="51">
        <f>IF('Children 2 years'!K22=0,0,ROUND('Children 2 years'!K22,1-INT(LOG10(ABS('Children 2 years'!K22)))))</f>
        <v>-0.13</v>
      </c>
      <c r="G19" s="51">
        <f>IF('Children 4 years'!K22=0,0,ROUND('Children 4 years'!K22,1-INT(LOG10(ABS('Children 4 years'!K22)))))</f>
        <v>-0.27</v>
      </c>
      <c r="H19" s="51">
        <f>IF('Children 9 years'!K22=0,0,ROUND('Children 9 years'!K22,1-INT(LOG10(ABS('Children 9 years'!K22)))))</f>
        <v>0</v>
      </c>
      <c r="I19" s="51">
        <f>IF('13 year olds'!K22=0,0,ROUND('13 year olds'!K22,1-INT(LOG10(ABS('13 year olds'!K22)))))</f>
        <v>0.14</v>
      </c>
      <c r="J19" s="52">
        <f t="shared" si="0"/>
        <v>-0.27</v>
      </c>
      <c r="K19" s="57">
        <v>0</v>
      </c>
      <c r="L19" s="4" t="s">
        <v>16</v>
      </c>
      <c r="M19" s="1" t="s">
        <v>23</v>
      </c>
    </row>
    <row r="20" spans="1:13" ht="12.75">
      <c r="A20" s="1" t="s">
        <v>24</v>
      </c>
      <c r="B20" s="3" t="s">
        <v>15</v>
      </c>
      <c r="C20" s="51">
        <f>IF('Men 16-29 years'!K23=0,0,ROUND('Men 16-29 years'!K23,1-INT(LOG10(ABS('Men 16-29 years'!K23)))))</f>
        <v>19</v>
      </c>
      <c r="D20" s="51">
        <f>IF('Women 16-79 years'!K23=0,0,ROUND('Women 16-79 years'!K23,1-INT(LOG10(ABS('Women 16-79 years'!K23)))))</f>
        <v>34</v>
      </c>
      <c r="E20" s="51">
        <f>IF('Infants 12 months'!K23=0,0,ROUND('Infants 12 months'!K23,1-INT(LOG10(ABS('Infants 12 months'!K23)))))</f>
        <v>-0.67</v>
      </c>
      <c r="F20" s="51">
        <f>IF('Children 2 years'!K23=0,0,ROUND('Children 2 years'!K23,1-INT(LOG10(ABS('Children 2 years'!K23)))))</f>
        <v>-2.2</v>
      </c>
      <c r="G20" s="51">
        <f>IF('Children 4 years'!K23=0,0,ROUND('Children 4 years'!K23,1-INT(LOG10(ABS('Children 4 years'!K23)))))</f>
        <v>-6.7</v>
      </c>
      <c r="H20" s="51">
        <f>IF('Children 9 years'!K23=0,0,ROUND('Children 9 years'!K23,1-INT(LOG10(ABS('Children 9 years'!K23)))))</f>
        <v>1.6</v>
      </c>
      <c r="I20" s="51">
        <f>IF('13 year olds'!K23=0,0,ROUND('13 year olds'!K23,1-INT(LOG10(ABS('13 year olds'!K23)))))</f>
        <v>14</v>
      </c>
      <c r="J20" s="52">
        <f t="shared" si="0"/>
        <v>-6.7</v>
      </c>
      <c r="K20" s="57">
        <v>0</v>
      </c>
      <c r="L20" s="3" t="s">
        <v>15</v>
      </c>
      <c r="M20" s="1" t="s">
        <v>24</v>
      </c>
    </row>
  </sheetData>
  <conditionalFormatting sqref="C2:K20">
    <cfRule type="cellIs" priority="1" dxfId="0" operator="equal" stopIfTrue="1">
      <formula>ABS(MIN($C2:$I2))</formula>
    </cfRule>
    <cfRule type="cellIs" priority="2" dxfId="1" operator="equal" stopIfTrue="1">
      <formula>-ABS(MIN($C2:$I2))</formula>
    </cfRule>
    <cfRule type="cellIs" priority="3" dxfId="2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  <headerFooter alignWithMargins="0">
    <oddHeader>&amp;LDok nr 05-706 Vedlegg 1&amp;R1. november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Fødevaredirektoratet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Lyhne</dc:creator>
  <cp:keywords/>
  <dc:description/>
  <cp:lastModifiedBy>Bente Mangschou</cp:lastModifiedBy>
  <cp:lastPrinted>2005-11-01T12:45:50Z</cp:lastPrinted>
  <dcterms:created xsi:type="dcterms:W3CDTF">2004-04-23T09:10:24Z</dcterms:created>
  <dcterms:modified xsi:type="dcterms:W3CDTF">2006-08-17T12:13:38Z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